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112" i="1"/>
  <c r="AC116" i="1"/>
  <c r="AC120" i="1"/>
  <c r="AC124" i="1"/>
  <c r="AC128" i="1"/>
  <c r="AC132" i="1"/>
  <c r="AC136" i="1"/>
  <c r="AC140" i="1"/>
  <c r="AC144" i="1"/>
  <c r="AC148" i="1"/>
  <c r="AC152" i="1"/>
  <c r="AC156" i="1"/>
  <c r="AC160" i="1"/>
  <c r="AC164" i="1"/>
  <c r="AC168" i="1"/>
  <c r="AC172" i="1"/>
  <c r="AC176" i="1"/>
  <c r="AC180" i="1"/>
  <c r="AC184" i="1"/>
  <c r="AC188" i="1"/>
  <c r="AC192" i="1"/>
  <c r="AC196" i="1"/>
  <c r="AC200" i="1"/>
  <c r="AC204" i="1"/>
  <c r="AC208" i="1"/>
  <c r="AC212" i="1"/>
  <c r="AC216" i="1"/>
  <c r="AC220" i="1"/>
  <c r="AC224" i="1"/>
  <c r="AC228" i="1"/>
  <c r="AC232" i="1"/>
  <c r="AC236" i="1"/>
  <c r="AC240" i="1"/>
  <c r="AC244" i="1"/>
  <c r="AC233" i="1"/>
  <c r="AC241" i="1"/>
  <c r="AC39" i="1"/>
  <c r="AC63" i="1"/>
  <c r="AC75" i="1"/>
  <c r="AC87" i="1"/>
  <c r="AC99" i="1"/>
  <c r="AC111" i="1"/>
  <c r="AC123" i="1"/>
  <c r="AC135" i="1"/>
  <c r="AC147" i="1"/>
  <c r="AC159" i="1"/>
  <c r="AC171" i="1"/>
  <c r="AC183" i="1"/>
  <c r="AC195" i="1"/>
  <c r="AC207" i="1"/>
  <c r="AC219" i="1"/>
  <c r="AC231" i="1"/>
  <c r="AC243"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13" i="1"/>
  <c r="AC117" i="1"/>
  <c r="AC121" i="1"/>
  <c r="AC125" i="1"/>
  <c r="AC129" i="1"/>
  <c r="AC133" i="1"/>
  <c r="AC137" i="1"/>
  <c r="AC141" i="1"/>
  <c r="AC145" i="1"/>
  <c r="AC149" i="1"/>
  <c r="AC153" i="1"/>
  <c r="AC157" i="1"/>
  <c r="AC161" i="1"/>
  <c r="AC165" i="1"/>
  <c r="AC169" i="1"/>
  <c r="AC173" i="1"/>
  <c r="AC177" i="1"/>
  <c r="AC181" i="1"/>
  <c r="AC185" i="1"/>
  <c r="AC189" i="1"/>
  <c r="AC193" i="1"/>
  <c r="AC197" i="1"/>
  <c r="AC201" i="1"/>
  <c r="AC205" i="1"/>
  <c r="AC209" i="1"/>
  <c r="AC213" i="1"/>
  <c r="AC217" i="1"/>
  <c r="AC221" i="1"/>
  <c r="AC225" i="1"/>
  <c r="AC229" i="1"/>
  <c r="AC237" i="1"/>
  <c r="AC35" i="1"/>
  <c r="AC51" i="1"/>
  <c r="AC59" i="1"/>
  <c r="AC71" i="1"/>
  <c r="AC83" i="1"/>
  <c r="AC95" i="1"/>
  <c r="AC107" i="1"/>
  <c r="AC119" i="1"/>
  <c r="AC131" i="1"/>
  <c r="AC143" i="1"/>
  <c r="AC155" i="1"/>
  <c r="AC167" i="1"/>
  <c r="AC179" i="1"/>
  <c r="AC191" i="1"/>
  <c r="AC203" i="1"/>
  <c r="AC215" i="1"/>
  <c r="AC227" i="1"/>
  <c r="AC239" i="1"/>
  <c r="AC10" i="1"/>
  <c r="AC14" i="1"/>
  <c r="AC18" i="1"/>
  <c r="AC22" i="1"/>
  <c r="AC26" i="1"/>
  <c r="AC30" i="1"/>
  <c r="AC34" i="1"/>
  <c r="AC38" i="1"/>
  <c r="AC42" i="1"/>
  <c r="AC46" i="1"/>
  <c r="AC50" i="1"/>
  <c r="AC54" i="1"/>
  <c r="AC58" i="1"/>
  <c r="AC62" i="1"/>
  <c r="AC66" i="1"/>
  <c r="AC70" i="1"/>
  <c r="AC74" i="1"/>
  <c r="AC78" i="1"/>
  <c r="AC82" i="1"/>
  <c r="AC86" i="1"/>
  <c r="AC90" i="1"/>
  <c r="AC94" i="1"/>
  <c r="AC98" i="1"/>
  <c r="AC102" i="1"/>
  <c r="AC106" i="1"/>
  <c r="AC110" i="1"/>
  <c r="AC114" i="1"/>
  <c r="AC118" i="1"/>
  <c r="AC122" i="1"/>
  <c r="AC126" i="1"/>
  <c r="AC130" i="1"/>
  <c r="AC134" i="1"/>
  <c r="AC138" i="1"/>
  <c r="AC142" i="1"/>
  <c r="AC146" i="1"/>
  <c r="AC150" i="1"/>
  <c r="AC154" i="1"/>
  <c r="AC158" i="1"/>
  <c r="AC162" i="1"/>
  <c r="AC166" i="1"/>
  <c r="AC170" i="1"/>
  <c r="AC174" i="1"/>
  <c r="AC178" i="1"/>
  <c r="AC182" i="1"/>
  <c r="AC186" i="1"/>
  <c r="AC190" i="1"/>
  <c r="AC194" i="1"/>
  <c r="AC198" i="1"/>
  <c r="AC202" i="1"/>
  <c r="AC206" i="1"/>
  <c r="AC210" i="1"/>
  <c r="AC214" i="1"/>
  <c r="AC218" i="1"/>
  <c r="AC222" i="1"/>
  <c r="AC226" i="1"/>
  <c r="AC230" i="1"/>
  <c r="AC234" i="1"/>
  <c r="AC238" i="1"/>
  <c r="AC242" i="1"/>
  <c r="AC11" i="1"/>
  <c r="AC15" i="1"/>
  <c r="AC19" i="1"/>
  <c r="AC23" i="1"/>
  <c r="AC27" i="1"/>
  <c r="AC31" i="1"/>
  <c r="AC43" i="1"/>
  <c r="AC47" i="1"/>
  <c r="AC55" i="1"/>
  <c r="AC67" i="1"/>
  <c r="AC79" i="1"/>
  <c r="AC91" i="1"/>
  <c r="AC103" i="1"/>
  <c r="AC115" i="1"/>
  <c r="AC127" i="1"/>
  <c r="AC139" i="1"/>
  <c r="AC151" i="1"/>
  <c r="AC163" i="1"/>
  <c r="AC175" i="1"/>
  <c r="AC187" i="1"/>
  <c r="AC199" i="1"/>
  <c r="AC211" i="1"/>
  <c r="AC223" i="1"/>
  <c r="AC235" i="1"/>
  <c r="AB8" i="1"/>
  <c r="AB12" i="1"/>
  <c r="AB16" i="1"/>
  <c r="AB20" i="1"/>
  <c r="AB24" i="1"/>
  <c r="AB28" i="1"/>
  <c r="AB32" i="1"/>
  <c r="AB36" i="1"/>
  <c r="AB40" i="1"/>
  <c r="AB44" i="1"/>
  <c r="AB48"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113" i="1"/>
  <c r="AB117" i="1"/>
  <c r="AB121" i="1"/>
  <c r="AB125" i="1"/>
  <c r="AB129" i="1"/>
  <c r="AB133" i="1"/>
  <c r="AB137" i="1"/>
  <c r="AB141" i="1"/>
  <c r="AB145" i="1"/>
  <c r="AB149" i="1"/>
  <c r="AB153" i="1"/>
  <c r="AB157" i="1"/>
  <c r="AB161" i="1"/>
  <c r="AB165" i="1"/>
  <c r="AB169" i="1"/>
  <c r="AB173" i="1"/>
  <c r="AB177" i="1"/>
  <c r="AB181" i="1"/>
  <c r="AB185" i="1"/>
  <c r="AB189" i="1"/>
  <c r="AB193" i="1"/>
  <c r="AB197" i="1"/>
  <c r="AB201" i="1"/>
  <c r="AB205" i="1"/>
  <c r="AB209" i="1"/>
  <c r="AB213" i="1"/>
  <c r="AB217" i="1"/>
  <c r="AB221" i="1"/>
  <c r="AB225" i="1"/>
  <c r="AB229" i="1"/>
  <c r="AB233" i="1"/>
  <c r="AB237" i="1"/>
  <c r="AB241" i="1"/>
  <c r="AB11" i="1"/>
  <c r="AB19" i="1"/>
  <c r="AB23" i="1"/>
  <c r="AB31" i="1"/>
  <c r="AB39" i="1"/>
  <c r="AB47" i="1"/>
  <c r="AB55" i="1"/>
  <c r="AB63" i="1"/>
  <c r="AB71" i="1"/>
  <c r="AB79" i="1"/>
  <c r="AB87" i="1"/>
  <c r="AB95" i="1"/>
  <c r="AB103" i="1"/>
  <c r="AB111" i="1"/>
  <c r="AB119" i="1"/>
  <c r="AB127" i="1"/>
  <c r="AB135" i="1"/>
  <c r="AB143" i="1"/>
  <c r="AB151" i="1"/>
  <c r="AB159" i="1"/>
  <c r="AB167" i="1"/>
  <c r="AB175" i="1"/>
  <c r="AB183" i="1"/>
  <c r="AB191" i="1"/>
  <c r="AB199" i="1"/>
  <c r="AB207" i="1"/>
  <c r="AB215" i="1"/>
  <c r="AB223" i="1"/>
  <c r="AB231" i="1"/>
  <c r="AB239" i="1"/>
  <c r="AB52" i="1"/>
  <c r="AB60" i="1"/>
  <c r="AB68" i="1"/>
  <c r="AB76" i="1"/>
  <c r="AB84" i="1"/>
  <c r="AB92" i="1"/>
  <c r="AB100" i="1"/>
  <c r="AB108" i="1"/>
  <c r="AB116" i="1"/>
  <c r="AB124" i="1"/>
  <c r="AB132" i="1"/>
  <c r="AB140" i="1"/>
  <c r="AB148" i="1"/>
  <c r="AB156" i="1"/>
  <c r="AB164" i="1"/>
  <c r="AB10" i="1"/>
  <c r="AB14" i="1"/>
  <c r="AB18" i="1"/>
  <c r="AB22" i="1"/>
  <c r="AB26" i="1"/>
  <c r="AB30" i="1"/>
  <c r="AB34" i="1"/>
  <c r="AB38" i="1"/>
  <c r="AB42" i="1"/>
  <c r="AB46" i="1"/>
  <c r="AB50" i="1"/>
  <c r="AB54" i="1"/>
  <c r="AB58" i="1"/>
  <c r="AB62" i="1"/>
  <c r="AB66" i="1"/>
  <c r="AB70" i="1"/>
  <c r="AB74" i="1"/>
  <c r="AB78" i="1"/>
  <c r="AB82" i="1"/>
  <c r="AB86" i="1"/>
  <c r="AB90" i="1"/>
  <c r="AB94" i="1"/>
  <c r="AB98" i="1"/>
  <c r="AB102" i="1"/>
  <c r="AB106" i="1"/>
  <c r="AB110" i="1"/>
  <c r="AB114" i="1"/>
  <c r="AB118" i="1"/>
  <c r="AB122" i="1"/>
  <c r="AB126" i="1"/>
  <c r="AB130" i="1"/>
  <c r="AB134" i="1"/>
  <c r="AB138" i="1"/>
  <c r="AB142" i="1"/>
  <c r="AB146" i="1"/>
  <c r="AB150" i="1"/>
  <c r="AB154" i="1"/>
  <c r="AB158" i="1"/>
  <c r="AB162" i="1"/>
  <c r="AB166" i="1"/>
  <c r="AB170" i="1"/>
  <c r="AB174" i="1"/>
  <c r="AB178" i="1"/>
  <c r="AB182" i="1"/>
  <c r="AB186" i="1"/>
  <c r="AB190" i="1"/>
  <c r="AB194" i="1"/>
  <c r="AB198" i="1"/>
  <c r="AB202" i="1"/>
  <c r="AB206" i="1"/>
  <c r="AB210" i="1"/>
  <c r="AB214" i="1"/>
  <c r="AB218" i="1"/>
  <c r="AB222" i="1"/>
  <c r="AB226" i="1"/>
  <c r="AB230" i="1"/>
  <c r="AB234" i="1"/>
  <c r="AB238" i="1"/>
  <c r="AB242" i="1"/>
  <c r="AB15" i="1"/>
  <c r="AB27" i="1"/>
  <c r="AB35" i="1"/>
  <c r="AB43" i="1"/>
  <c r="AB51" i="1"/>
  <c r="AB59" i="1"/>
  <c r="AB67" i="1"/>
  <c r="AB75" i="1"/>
  <c r="AB83" i="1"/>
  <c r="AB91" i="1"/>
  <c r="AB99" i="1"/>
  <c r="AB107" i="1"/>
  <c r="AB115" i="1"/>
  <c r="AB123" i="1"/>
  <c r="AB131" i="1"/>
  <c r="AB139" i="1"/>
  <c r="AB147" i="1"/>
  <c r="AB155" i="1"/>
  <c r="AB163" i="1"/>
  <c r="AB171" i="1"/>
  <c r="AB179" i="1"/>
  <c r="AB187" i="1"/>
  <c r="AB195" i="1"/>
  <c r="AB203" i="1"/>
  <c r="AB211" i="1"/>
  <c r="AB219" i="1"/>
  <c r="AB227" i="1"/>
  <c r="AB235" i="1"/>
  <c r="AB243" i="1"/>
  <c r="AB56" i="1"/>
  <c r="AB64" i="1"/>
  <c r="AB72" i="1"/>
  <c r="AB80" i="1"/>
  <c r="AB88" i="1"/>
  <c r="AB96" i="1"/>
  <c r="AB104" i="1"/>
  <c r="AB112" i="1"/>
  <c r="AB120" i="1"/>
  <c r="AB128" i="1"/>
  <c r="AB136" i="1"/>
  <c r="AB144" i="1"/>
  <c r="AB152" i="1"/>
  <c r="AB160" i="1"/>
  <c r="AB168" i="1"/>
  <c r="AB172" i="1"/>
  <c r="AB176" i="1"/>
  <c r="AB180" i="1"/>
  <c r="AB184" i="1"/>
  <c r="AB188" i="1"/>
  <c r="AB192" i="1"/>
  <c r="AB196" i="1"/>
  <c r="AB200" i="1"/>
  <c r="AB204" i="1"/>
  <c r="AB208" i="1"/>
  <c r="AB212" i="1"/>
  <c r="AB216" i="1"/>
  <c r="AB220" i="1"/>
  <c r="AB224" i="1"/>
  <c r="AB228" i="1"/>
  <c r="AB232" i="1"/>
  <c r="AB236" i="1"/>
  <c r="AB240" i="1"/>
  <c r="AB244" i="1"/>
  <c r="AA8" i="1"/>
  <c r="AA12" i="1"/>
  <c r="AA16" i="1"/>
  <c r="AA20" i="1"/>
  <c r="AA24" i="1"/>
  <c r="AA28" i="1"/>
  <c r="AA32" i="1"/>
  <c r="AA36" i="1"/>
  <c r="AA40" i="1"/>
  <c r="AA44" i="1"/>
  <c r="AA48" i="1"/>
  <c r="AA52" i="1"/>
  <c r="AA56" i="1"/>
  <c r="AA60" i="1"/>
  <c r="AA64" i="1"/>
  <c r="AA68" i="1"/>
  <c r="AA72" i="1"/>
  <c r="AA76" i="1"/>
  <c r="AA80" i="1"/>
  <c r="AA84" i="1"/>
  <c r="AA88" i="1"/>
  <c r="AA92" i="1"/>
  <c r="AA96" i="1"/>
  <c r="AA100" i="1"/>
  <c r="AA104" i="1"/>
  <c r="AA108" i="1"/>
  <c r="AA112" i="1"/>
  <c r="AA116" i="1"/>
  <c r="AA120" i="1"/>
  <c r="AA124" i="1"/>
  <c r="AA128" i="1"/>
  <c r="AA132" i="1"/>
  <c r="AA136" i="1"/>
  <c r="AA140" i="1"/>
  <c r="AA144" i="1"/>
  <c r="AA148" i="1"/>
  <c r="AA152" i="1"/>
  <c r="AA156" i="1"/>
  <c r="AA160" i="1"/>
  <c r="AA164" i="1"/>
  <c r="AA168" i="1"/>
  <c r="AA172" i="1"/>
  <c r="AA176" i="1"/>
  <c r="AA180" i="1"/>
  <c r="AA184" i="1"/>
  <c r="AA188" i="1"/>
  <c r="AA192" i="1"/>
  <c r="AA196" i="1"/>
  <c r="AA200" i="1"/>
  <c r="AA204" i="1"/>
  <c r="AA208" i="1"/>
  <c r="AA212" i="1"/>
  <c r="AA216" i="1"/>
  <c r="AA220" i="1"/>
  <c r="AA224" i="1"/>
  <c r="AA228" i="1"/>
  <c r="AA232" i="1"/>
  <c r="AA236" i="1"/>
  <c r="AA240" i="1"/>
  <c r="AA244" i="1"/>
  <c r="AA161" i="1"/>
  <c r="AA169" i="1"/>
  <c r="AA177" i="1"/>
  <c r="AA185" i="1"/>
  <c r="AA189" i="1"/>
  <c r="AA197" i="1"/>
  <c r="AA205" i="1"/>
  <c r="AA213" i="1"/>
  <c r="AA221" i="1"/>
  <c r="AA229" i="1"/>
  <c r="AA237" i="1"/>
  <c r="AA35" i="1"/>
  <c r="AA51" i="1"/>
  <c r="AA63" i="1"/>
  <c r="AA71" i="1"/>
  <c r="AA83" i="1"/>
  <c r="AA95" i="1"/>
  <c r="AA107" i="1"/>
  <c r="AA119" i="1"/>
  <c r="AA131" i="1"/>
  <c r="AA143" i="1"/>
  <c r="AA155" i="1"/>
  <c r="AA163" i="1"/>
  <c r="AA175" i="1"/>
  <c r="AA187" i="1"/>
  <c r="AA199" i="1"/>
  <c r="AA211" i="1"/>
  <c r="AA223" i="1"/>
  <c r="AA235" i="1"/>
  <c r="AA9" i="1"/>
  <c r="AA13" i="1"/>
  <c r="AA17" i="1"/>
  <c r="AA21" i="1"/>
  <c r="AA25" i="1"/>
  <c r="AA29" i="1"/>
  <c r="AA33" i="1"/>
  <c r="AA37" i="1"/>
  <c r="AA41" i="1"/>
  <c r="AA45" i="1"/>
  <c r="AA49" i="1"/>
  <c r="AA53" i="1"/>
  <c r="AA57" i="1"/>
  <c r="AA61" i="1"/>
  <c r="AA65" i="1"/>
  <c r="AA69" i="1"/>
  <c r="AA73" i="1"/>
  <c r="AA77" i="1"/>
  <c r="AA81" i="1"/>
  <c r="AA85" i="1"/>
  <c r="AA89" i="1"/>
  <c r="AA93" i="1"/>
  <c r="AA97" i="1"/>
  <c r="AA101" i="1"/>
  <c r="AA105" i="1"/>
  <c r="AA109" i="1"/>
  <c r="AA113" i="1"/>
  <c r="AA117" i="1"/>
  <c r="AA121" i="1"/>
  <c r="AA125" i="1"/>
  <c r="AA129" i="1"/>
  <c r="AA133" i="1"/>
  <c r="AA137" i="1"/>
  <c r="AA141" i="1"/>
  <c r="AA145" i="1"/>
  <c r="AA149" i="1"/>
  <c r="AA153" i="1"/>
  <c r="AA157" i="1"/>
  <c r="AA165" i="1"/>
  <c r="AA173" i="1"/>
  <c r="AA181" i="1"/>
  <c r="AA193" i="1"/>
  <c r="AA201" i="1"/>
  <c r="AA209" i="1"/>
  <c r="AA217" i="1"/>
  <c r="AA225" i="1"/>
  <c r="AA233" i="1"/>
  <c r="AA241" i="1"/>
  <c r="AA43" i="1"/>
  <c r="AA59" i="1"/>
  <c r="AA75" i="1"/>
  <c r="AA91" i="1"/>
  <c r="AA103" i="1"/>
  <c r="AA115" i="1"/>
  <c r="AA127" i="1"/>
  <c r="AA139" i="1"/>
  <c r="AA151" i="1"/>
  <c r="AA167" i="1"/>
  <c r="AA179" i="1"/>
  <c r="AA191" i="1"/>
  <c r="AA203" i="1"/>
  <c r="AA215" i="1"/>
  <c r="AA227" i="1"/>
  <c r="AA239" i="1"/>
  <c r="AA10" i="1"/>
  <c r="AA14" i="1"/>
  <c r="AA18" i="1"/>
  <c r="AA22" i="1"/>
  <c r="AA26" i="1"/>
  <c r="AA30" i="1"/>
  <c r="AA34" i="1"/>
  <c r="AA38" i="1"/>
  <c r="AA42" i="1"/>
  <c r="AA46" i="1"/>
  <c r="AA50" i="1"/>
  <c r="AA54" i="1"/>
  <c r="AA58" i="1"/>
  <c r="AA62" i="1"/>
  <c r="AA66" i="1"/>
  <c r="AA70" i="1"/>
  <c r="AA74" i="1"/>
  <c r="AA78" i="1"/>
  <c r="AA82" i="1"/>
  <c r="AA86" i="1"/>
  <c r="AA90" i="1"/>
  <c r="AA94" i="1"/>
  <c r="AA98" i="1"/>
  <c r="AA102" i="1"/>
  <c r="AA106" i="1"/>
  <c r="AA110" i="1"/>
  <c r="AA114" i="1"/>
  <c r="AA118" i="1"/>
  <c r="AA122" i="1"/>
  <c r="AA126" i="1"/>
  <c r="AA130" i="1"/>
  <c r="AA134" i="1"/>
  <c r="AA138" i="1"/>
  <c r="AA142" i="1"/>
  <c r="AA146" i="1"/>
  <c r="AA150" i="1"/>
  <c r="AA154" i="1"/>
  <c r="AA158" i="1"/>
  <c r="AA162" i="1"/>
  <c r="AA166" i="1"/>
  <c r="AA170" i="1"/>
  <c r="AA174" i="1"/>
  <c r="AA178" i="1"/>
  <c r="AA182" i="1"/>
  <c r="AA186" i="1"/>
  <c r="AA190" i="1"/>
  <c r="AA194" i="1"/>
  <c r="AA198" i="1"/>
  <c r="AA202" i="1"/>
  <c r="AA206" i="1"/>
  <c r="AA210" i="1"/>
  <c r="AA214" i="1"/>
  <c r="AA218" i="1"/>
  <c r="AA222" i="1"/>
  <c r="AA226" i="1"/>
  <c r="AA230" i="1"/>
  <c r="AA234" i="1"/>
  <c r="AA238" i="1"/>
  <c r="AA242" i="1"/>
  <c r="AA11" i="1"/>
  <c r="AA15" i="1"/>
  <c r="AA19" i="1"/>
  <c r="AA23" i="1"/>
  <c r="AA27" i="1"/>
  <c r="AA31" i="1"/>
  <c r="AA39" i="1"/>
  <c r="AA47" i="1"/>
  <c r="AA55" i="1"/>
  <c r="AA67" i="1"/>
  <c r="AA79" i="1"/>
  <c r="AA87" i="1"/>
  <c r="AA99" i="1"/>
  <c r="AA111" i="1"/>
  <c r="AA123" i="1"/>
  <c r="AA135" i="1"/>
  <c r="AA147" i="1"/>
  <c r="AA159" i="1"/>
  <c r="AA171" i="1"/>
  <c r="AA183" i="1"/>
  <c r="AA195" i="1"/>
  <c r="AA207" i="1"/>
  <c r="AA219" i="1"/>
  <c r="AA231" i="1"/>
  <c r="AA243" i="1"/>
  <c r="Z8" i="1"/>
  <c r="Z12" i="1"/>
  <c r="Z16" i="1"/>
  <c r="Z20" i="1"/>
  <c r="Z24" i="1"/>
  <c r="Z28" i="1"/>
  <c r="Z32" i="1"/>
  <c r="Z36"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148" i="1"/>
  <c r="Z152" i="1"/>
  <c r="Z156" i="1"/>
  <c r="Z160" i="1"/>
  <c r="Z164" i="1"/>
  <c r="Z168" i="1"/>
  <c r="Z172" i="1"/>
  <c r="Z176" i="1"/>
  <c r="Z180" i="1"/>
  <c r="Z184" i="1"/>
  <c r="Z188" i="1"/>
  <c r="Z192" i="1"/>
  <c r="Z196" i="1"/>
  <c r="Z200" i="1"/>
  <c r="Z204" i="1"/>
  <c r="Z208" i="1"/>
  <c r="Z212" i="1"/>
  <c r="Z216" i="1"/>
  <c r="Z220" i="1"/>
  <c r="Z224" i="1"/>
  <c r="Z228" i="1"/>
  <c r="Z232" i="1"/>
  <c r="Z236" i="1"/>
  <c r="Z240" i="1"/>
  <c r="Z244" i="1"/>
  <c r="Z18" i="1"/>
  <c r="Z30" i="1"/>
  <c r="Z42" i="1"/>
  <c r="Z50" i="1"/>
  <c r="Z58" i="1"/>
  <c r="Z66" i="1"/>
  <c r="Z74" i="1"/>
  <c r="Z82" i="1"/>
  <c r="Z90" i="1"/>
  <c r="Z98" i="1"/>
  <c r="Z106" i="1"/>
  <c r="Z114" i="1"/>
  <c r="Z122" i="1"/>
  <c r="Z130" i="1"/>
  <c r="Z138" i="1"/>
  <c r="Z146" i="1"/>
  <c r="Z154" i="1"/>
  <c r="Z162" i="1"/>
  <c r="Z170" i="1"/>
  <c r="Z178" i="1"/>
  <c r="Z186" i="1"/>
  <c r="Z194" i="1"/>
  <c r="Z202" i="1"/>
  <c r="Z210" i="1"/>
  <c r="Z218" i="1"/>
  <c r="Z226" i="1"/>
  <c r="Z234" i="1"/>
  <c r="Z242" i="1"/>
  <c r="Z15" i="1"/>
  <c r="Z23" i="1"/>
  <c r="Z31" i="1"/>
  <c r="Z39" i="1"/>
  <c r="Z47" i="1"/>
  <c r="Z55" i="1"/>
  <c r="Z63" i="1"/>
  <c r="Z71" i="1"/>
  <c r="Z79" i="1"/>
  <c r="Z87" i="1"/>
  <c r="Z95" i="1"/>
  <c r="Z103" i="1"/>
  <c r="Z111" i="1"/>
  <c r="Z119" i="1"/>
  <c r="Z127" i="1"/>
  <c r="Z135" i="1"/>
  <c r="Z143" i="1"/>
  <c r="Z151" i="1"/>
  <c r="Z159" i="1"/>
  <c r="Z167" i="1"/>
  <c r="Z175" i="1"/>
  <c r="Z183" i="1"/>
  <c r="Z191" i="1"/>
  <c r="Z199" i="1"/>
  <c r="Z207" i="1"/>
  <c r="Z215" i="1"/>
  <c r="Z223" i="1"/>
  <c r="Z231" i="1"/>
  <c r="Z239" i="1"/>
  <c r="Z9" i="1"/>
  <c r="Z13" i="1"/>
  <c r="Z17" i="1"/>
  <c r="Z21" i="1"/>
  <c r="Z25" i="1"/>
  <c r="Z29" i="1"/>
  <c r="Z33" i="1"/>
  <c r="Z37" i="1"/>
  <c r="Z41" i="1"/>
  <c r="Z45" i="1"/>
  <c r="Z49" i="1"/>
  <c r="Z53" i="1"/>
  <c r="Z57" i="1"/>
  <c r="Z61" i="1"/>
  <c r="Z65" i="1"/>
  <c r="Z69" i="1"/>
  <c r="Z73" i="1"/>
  <c r="Z77" i="1"/>
  <c r="Z81" i="1"/>
  <c r="Z85" i="1"/>
  <c r="Z89" i="1"/>
  <c r="Z93" i="1"/>
  <c r="Z97" i="1"/>
  <c r="Z101" i="1"/>
  <c r="Z105" i="1"/>
  <c r="Z109" i="1"/>
  <c r="Z113" i="1"/>
  <c r="Z117" i="1"/>
  <c r="Z121" i="1"/>
  <c r="Z125" i="1"/>
  <c r="Z129" i="1"/>
  <c r="Z133" i="1"/>
  <c r="Z137" i="1"/>
  <c r="Z141" i="1"/>
  <c r="Z145" i="1"/>
  <c r="Z149" i="1"/>
  <c r="Z153" i="1"/>
  <c r="Z157" i="1"/>
  <c r="Z161" i="1"/>
  <c r="Z165" i="1"/>
  <c r="Z169" i="1"/>
  <c r="Z173" i="1"/>
  <c r="Z177" i="1"/>
  <c r="Z181" i="1"/>
  <c r="Z185" i="1"/>
  <c r="Z189" i="1"/>
  <c r="Z193" i="1"/>
  <c r="Z197" i="1"/>
  <c r="Z201" i="1"/>
  <c r="Z205" i="1"/>
  <c r="Z209" i="1"/>
  <c r="Z213" i="1"/>
  <c r="Z217" i="1"/>
  <c r="Z221" i="1"/>
  <c r="Z225" i="1"/>
  <c r="Z229" i="1"/>
  <c r="Z233" i="1"/>
  <c r="Z237" i="1"/>
  <c r="Z241" i="1"/>
  <c r="Z10" i="1"/>
  <c r="Z14" i="1"/>
  <c r="Z22" i="1"/>
  <c r="Z26" i="1"/>
  <c r="Z34" i="1"/>
  <c r="Z38" i="1"/>
  <c r="Z46" i="1"/>
  <c r="Z54" i="1"/>
  <c r="Z62" i="1"/>
  <c r="Z70" i="1"/>
  <c r="Z78" i="1"/>
  <c r="Z86" i="1"/>
  <c r="Z94" i="1"/>
  <c r="Z102" i="1"/>
  <c r="Z110" i="1"/>
  <c r="Z118" i="1"/>
  <c r="Z126" i="1"/>
  <c r="Z134" i="1"/>
  <c r="Z142" i="1"/>
  <c r="Z150" i="1"/>
  <c r="Z158" i="1"/>
  <c r="Z166" i="1"/>
  <c r="Z174" i="1"/>
  <c r="Z182" i="1"/>
  <c r="Z190" i="1"/>
  <c r="Z198" i="1"/>
  <c r="Z206" i="1"/>
  <c r="Z214" i="1"/>
  <c r="Z222" i="1"/>
  <c r="Z230" i="1"/>
  <c r="Z238" i="1"/>
  <c r="Z11" i="1"/>
  <c r="Z19" i="1"/>
  <c r="Z27" i="1"/>
  <c r="Z35" i="1"/>
  <c r="Z43" i="1"/>
  <c r="Z51" i="1"/>
  <c r="Z59" i="1"/>
  <c r="Z67" i="1"/>
  <c r="Z75" i="1"/>
  <c r="Z83" i="1"/>
  <c r="Z91" i="1"/>
  <c r="Z99" i="1"/>
  <c r="Z107" i="1"/>
  <c r="Z115" i="1"/>
  <c r="Z123" i="1"/>
  <c r="Z131" i="1"/>
  <c r="Z139" i="1"/>
  <c r="Z147" i="1"/>
  <c r="Z155" i="1"/>
  <c r="Z163" i="1"/>
  <c r="Z171" i="1"/>
  <c r="Z179" i="1"/>
  <c r="Z187" i="1"/>
  <c r="Z195" i="1"/>
  <c r="Z203" i="1"/>
  <c r="Z211" i="1"/>
  <c r="Z219" i="1"/>
  <c r="Z227" i="1"/>
  <c r="Z235" i="1"/>
  <c r="Z243" i="1"/>
  <c r="Y8" i="1"/>
  <c r="Y12" i="1"/>
  <c r="Y16" i="1"/>
  <c r="Y20" i="1"/>
  <c r="Y24" i="1"/>
  <c r="Y28" i="1"/>
  <c r="Y32" i="1"/>
  <c r="Y36" i="1"/>
  <c r="Y40" i="1"/>
  <c r="Y44" i="1"/>
  <c r="Y48" i="1"/>
  <c r="Y52" i="1"/>
  <c r="Y56" i="1"/>
  <c r="Y60" i="1"/>
  <c r="Y64" i="1"/>
  <c r="Y68" i="1"/>
  <c r="Y72" i="1"/>
  <c r="Y76" i="1"/>
  <c r="Y80" i="1"/>
  <c r="Y84" i="1"/>
  <c r="Y88" i="1"/>
  <c r="Y92" i="1"/>
  <c r="Y96" i="1"/>
  <c r="Y100" i="1"/>
  <c r="Y104" i="1"/>
  <c r="Y108" i="1"/>
  <c r="Y112" i="1"/>
  <c r="Y116" i="1"/>
  <c r="Y120" i="1"/>
  <c r="Y124" i="1"/>
  <c r="Y128" i="1"/>
  <c r="Y132" i="1"/>
  <c r="Y136" i="1"/>
  <c r="Y140" i="1"/>
  <c r="Y144" i="1"/>
  <c r="Y148" i="1"/>
  <c r="Y152" i="1"/>
  <c r="Y156" i="1"/>
  <c r="Y160" i="1"/>
  <c r="Y164" i="1"/>
  <c r="Y168" i="1"/>
  <c r="Y172" i="1"/>
  <c r="Y176" i="1"/>
  <c r="Y180" i="1"/>
  <c r="Y184" i="1"/>
  <c r="Y188" i="1"/>
  <c r="Y192" i="1"/>
  <c r="Y196" i="1"/>
  <c r="Y200" i="1"/>
  <c r="Y204" i="1"/>
  <c r="Y208" i="1"/>
  <c r="Y212" i="1"/>
  <c r="Y216" i="1"/>
  <c r="Y220" i="1"/>
  <c r="Y224" i="1"/>
  <c r="Y228" i="1"/>
  <c r="Y232" i="1"/>
  <c r="Y236" i="1"/>
  <c r="Y240" i="1"/>
  <c r="Y244" i="1"/>
  <c r="Y30" i="1"/>
  <c r="Y42" i="1"/>
  <c r="Y50" i="1"/>
  <c r="Y58" i="1"/>
  <c r="Y66" i="1"/>
  <c r="Y74" i="1"/>
  <c r="Y82" i="1"/>
  <c r="Y90" i="1"/>
  <c r="Y98" i="1"/>
  <c r="Y106" i="1"/>
  <c r="Y110" i="1"/>
  <c r="Y118" i="1"/>
  <c r="Y126" i="1"/>
  <c r="Y134" i="1"/>
  <c r="Y142" i="1"/>
  <c r="Y150" i="1"/>
  <c r="Y158" i="1"/>
  <c r="Y166" i="1"/>
  <c r="Y174" i="1"/>
  <c r="Y182" i="1"/>
  <c r="Y190" i="1"/>
  <c r="Y198" i="1"/>
  <c r="Y206" i="1"/>
  <c r="Y214" i="1"/>
  <c r="Y222" i="1"/>
  <c r="Y230" i="1"/>
  <c r="Y238" i="1"/>
  <c r="Y11" i="1"/>
  <c r="Y19" i="1"/>
  <c r="Y27" i="1"/>
  <c r="Y35" i="1"/>
  <c r="Y43" i="1"/>
  <c r="Y51" i="1"/>
  <c r="Y59" i="1"/>
  <c r="Y67" i="1"/>
  <c r="Y75" i="1"/>
  <c r="Y83" i="1"/>
  <c r="Y91" i="1"/>
  <c r="Y99" i="1"/>
  <c r="Y107" i="1"/>
  <c r="Y115" i="1"/>
  <c r="Y123" i="1"/>
  <c r="Y131" i="1"/>
  <c r="Y139" i="1"/>
  <c r="Y147" i="1"/>
  <c r="Y155" i="1"/>
  <c r="Y163" i="1"/>
  <c r="Y171" i="1"/>
  <c r="Y179" i="1"/>
  <c r="Y187" i="1"/>
  <c r="Y195" i="1"/>
  <c r="Y203" i="1"/>
  <c r="Y211" i="1"/>
  <c r="Y219" i="1"/>
  <c r="Y227" i="1"/>
  <c r="Y235" i="1"/>
  <c r="Y243" i="1"/>
  <c r="Y9" i="1"/>
  <c r="Y13" i="1"/>
  <c r="Y17" i="1"/>
  <c r="Y21" i="1"/>
  <c r="Y25" i="1"/>
  <c r="Y29" i="1"/>
  <c r="Y33" i="1"/>
  <c r="Y37" i="1"/>
  <c r="Y41" i="1"/>
  <c r="Y45" i="1"/>
  <c r="Y49" i="1"/>
  <c r="Y53" i="1"/>
  <c r="Y57" i="1"/>
  <c r="Y61" i="1"/>
  <c r="Y65" i="1"/>
  <c r="Y69" i="1"/>
  <c r="Y73" i="1"/>
  <c r="Y77" i="1"/>
  <c r="Y81" i="1"/>
  <c r="Y85" i="1"/>
  <c r="Y89" i="1"/>
  <c r="Y93" i="1"/>
  <c r="Y97" i="1"/>
  <c r="Y101" i="1"/>
  <c r="Y105" i="1"/>
  <c r="Y109" i="1"/>
  <c r="Y113" i="1"/>
  <c r="Y117" i="1"/>
  <c r="Y121" i="1"/>
  <c r="Y125" i="1"/>
  <c r="Y129" i="1"/>
  <c r="Y133" i="1"/>
  <c r="Y137" i="1"/>
  <c r="Y141" i="1"/>
  <c r="Y145" i="1"/>
  <c r="Y149" i="1"/>
  <c r="Y153" i="1"/>
  <c r="Y157" i="1"/>
  <c r="Y161" i="1"/>
  <c r="Y165" i="1"/>
  <c r="Y169" i="1"/>
  <c r="Y173" i="1"/>
  <c r="Y177" i="1"/>
  <c r="Y181" i="1"/>
  <c r="Y185" i="1"/>
  <c r="Y189" i="1"/>
  <c r="Y193" i="1"/>
  <c r="Y197" i="1"/>
  <c r="Y201" i="1"/>
  <c r="Y205" i="1"/>
  <c r="Y209" i="1"/>
  <c r="Y213" i="1"/>
  <c r="Y217" i="1"/>
  <c r="Y221" i="1"/>
  <c r="Y225" i="1"/>
  <c r="Y229" i="1"/>
  <c r="Y233" i="1"/>
  <c r="Y237" i="1"/>
  <c r="Y241" i="1"/>
  <c r="Y10" i="1"/>
  <c r="Y14" i="1"/>
  <c r="Y18" i="1"/>
  <c r="Y22" i="1"/>
  <c r="Y26" i="1"/>
  <c r="Y34" i="1"/>
  <c r="Y38" i="1"/>
  <c r="Y46" i="1"/>
  <c r="Y54" i="1"/>
  <c r="Y62" i="1"/>
  <c r="Y70" i="1"/>
  <c r="Y78" i="1"/>
  <c r="Y86" i="1"/>
  <c r="Y94" i="1"/>
  <c r="Y102" i="1"/>
  <c r="Y114" i="1"/>
  <c r="Y122" i="1"/>
  <c r="Y130" i="1"/>
  <c r="Y138" i="1"/>
  <c r="Y146" i="1"/>
  <c r="Y154" i="1"/>
  <c r="Y162" i="1"/>
  <c r="Y170" i="1"/>
  <c r="Y178" i="1"/>
  <c r="Y186" i="1"/>
  <c r="Y194" i="1"/>
  <c r="Y202" i="1"/>
  <c r="Y210" i="1"/>
  <c r="Y218" i="1"/>
  <c r="Y226" i="1"/>
  <c r="Y234" i="1"/>
  <c r="Y242" i="1"/>
  <c r="Y15" i="1"/>
  <c r="Y23" i="1"/>
  <c r="Y31" i="1"/>
  <c r="Y39" i="1"/>
  <c r="Y47" i="1"/>
  <c r="Y55" i="1"/>
  <c r="Y63" i="1"/>
  <c r="Y71" i="1"/>
  <c r="Y79" i="1"/>
  <c r="Y87" i="1"/>
  <c r="Y95" i="1"/>
  <c r="Y103" i="1"/>
  <c r="Y111" i="1"/>
  <c r="Y119" i="1"/>
  <c r="Y127" i="1"/>
  <c r="Y135" i="1"/>
  <c r="Y143" i="1"/>
  <c r="Y151" i="1"/>
  <c r="Y159" i="1"/>
  <c r="Y167" i="1"/>
  <c r="Y175" i="1"/>
  <c r="Y183" i="1"/>
  <c r="Y191" i="1"/>
  <c r="Y199" i="1"/>
  <c r="Y207" i="1"/>
  <c r="Y215" i="1"/>
  <c r="Y223" i="1"/>
  <c r="Y231" i="1"/>
  <c r="Y239" i="1"/>
  <c r="X8" i="1"/>
  <c r="X12" i="1"/>
  <c r="X16" i="1"/>
  <c r="X20" i="1"/>
  <c r="X24" i="1"/>
  <c r="X28" i="1"/>
  <c r="X32" i="1"/>
  <c r="X36" i="1"/>
  <c r="X40" i="1"/>
  <c r="X44" i="1"/>
  <c r="X48" i="1"/>
  <c r="X52" i="1"/>
  <c r="X56" i="1"/>
  <c r="X60" i="1"/>
  <c r="X64" i="1"/>
  <c r="X68" i="1"/>
  <c r="X72" i="1"/>
  <c r="X76" i="1"/>
  <c r="X80" i="1"/>
  <c r="X84" i="1"/>
  <c r="X88" i="1"/>
  <c r="X92" i="1"/>
  <c r="X96" i="1"/>
  <c r="X100" i="1"/>
  <c r="X104" i="1"/>
  <c r="X108" i="1"/>
  <c r="X112" i="1"/>
  <c r="X116" i="1"/>
  <c r="X120" i="1"/>
  <c r="X124" i="1"/>
  <c r="X128" i="1"/>
  <c r="X132" i="1"/>
  <c r="X136" i="1"/>
  <c r="X140" i="1"/>
  <c r="X144" i="1"/>
  <c r="X148" i="1"/>
  <c r="X152" i="1"/>
  <c r="X156" i="1"/>
  <c r="X160" i="1"/>
  <c r="X164" i="1"/>
  <c r="X168" i="1"/>
  <c r="X172" i="1"/>
  <c r="X176" i="1"/>
  <c r="X180" i="1"/>
  <c r="X184" i="1"/>
  <c r="X188" i="1"/>
  <c r="X192" i="1"/>
  <c r="X196" i="1"/>
  <c r="X200" i="1"/>
  <c r="X204" i="1"/>
  <c r="X208" i="1"/>
  <c r="X212" i="1"/>
  <c r="X216" i="1"/>
  <c r="X220" i="1"/>
  <c r="X224" i="1"/>
  <c r="X228" i="1"/>
  <c r="X232" i="1"/>
  <c r="X236" i="1"/>
  <c r="X240" i="1"/>
  <c r="X244" i="1"/>
  <c r="X115" i="1"/>
  <c r="X135" i="1"/>
  <c r="X147" i="1"/>
  <c r="X159" i="1"/>
  <c r="X171" i="1"/>
  <c r="X183" i="1"/>
  <c r="X191" i="1"/>
  <c r="X203" i="1"/>
  <c r="X215" i="1"/>
  <c r="X227" i="1"/>
  <c r="X239" i="1"/>
  <c r="X9" i="1"/>
  <c r="X13" i="1"/>
  <c r="X17" i="1"/>
  <c r="X21" i="1"/>
  <c r="X25" i="1"/>
  <c r="X29" i="1"/>
  <c r="X33" i="1"/>
  <c r="X37" i="1"/>
  <c r="X41" i="1"/>
  <c r="X45" i="1"/>
  <c r="X49" i="1"/>
  <c r="X53" i="1"/>
  <c r="X57" i="1"/>
  <c r="X61" i="1"/>
  <c r="X65" i="1"/>
  <c r="X69" i="1"/>
  <c r="X73" i="1"/>
  <c r="X77" i="1"/>
  <c r="X81" i="1"/>
  <c r="X85" i="1"/>
  <c r="X89" i="1"/>
  <c r="X93" i="1"/>
  <c r="X97" i="1"/>
  <c r="X101" i="1"/>
  <c r="X105" i="1"/>
  <c r="X109" i="1"/>
  <c r="X113" i="1"/>
  <c r="X117" i="1"/>
  <c r="X121" i="1"/>
  <c r="X125" i="1"/>
  <c r="X129" i="1"/>
  <c r="X133" i="1"/>
  <c r="X137" i="1"/>
  <c r="X141" i="1"/>
  <c r="X145" i="1"/>
  <c r="X149" i="1"/>
  <c r="X153" i="1"/>
  <c r="X157" i="1"/>
  <c r="X161" i="1"/>
  <c r="X165" i="1"/>
  <c r="X169" i="1"/>
  <c r="X173" i="1"/>
  <c r="X177" i="1"/>
  <c r="X181" i="1"/>
  <c r="X185" i="1"/>
  <c r="X189" i="1"/>
  <c r="X193" i="1"/>
  <c r="X197" i="1"/>
  <c r="X201" i="1"/>
  <c r="X205" i="1"/>
  <c r="X209" i="1"/>
  <c r="X213" i="1"/>
  <c r="X217" i="1"/>
  <c r="X221" i="1"/>
  <c r="X225" i="1"/>
  <c r="X229" i="1"/>
  <c r="X233" i="1"/>
  <c r="X237" i="1"/>
  <c r="X241" i="1"/>
  <c r="X14" i="1"/>
  <c r="X18" i="1"/>
  <c r="X22" i="1"/>
  <c r="X26" i="1"/>
  <c r="X34" i="1"/>
  <c r="X42" i="1"/>
  <c r="X46" i="1"/>
  <c r="X54" i="1"/>
  <c r="X62" i="1"/>
  <c r="X70" i="1"/>
  <c r="X78" i="1"/>
  <c r="X86" i="1"/>
  <c r="X94" i="1"/>
  <c r="X98" i="1"/>
  <c r="X106" i="1"/>
  <c r="X114" i="1"/>
  <c r="X122" i="1"/>
  <c r="X130" i="1"/>
  <c r="X134" i="1"/>
  <c r="X142" i="1"/>
  <c r="X150" i="1"/>
  <c r="X158" i="1"/>
  <c r="X166" i="1"/>
  <c r="X174" i="1"/>
  <c r="X182" i="1"/>
  <c r="X190" i="1"/>
  <c r="X198" i="1"/>
  <c r="X206" i="1"/>
  <c r="X214" i="1"/>
  <c r="X222" i="1"/>
  <c r="X230" i="1"/>
  <c r="X238" i="1"/>
  <c r="X11" i="1"/>
  <c r="X19" i="1"/>
  <c r="X23" i="1"/>
  <c r="X31" i="1"/>
  <c r="X39" i="1"/>
  <c r="X47" i="1"/>
  <c r="X55" i="1"/>
  <c r="X63" i="1"/>
  <c r="X71" i="1"/>
  <c r="X79" i="1"/>
  <c r="X87" i="1"/>
  <c r="X95" i="1"/>
  <c r="X103" i="1"/>
  <c r="X111" i="1"/>
  <c r="X119" i="1"/>
  <c r="X127" i="1"/>
  <c r="X139" i="1"/>
  <c r="X151" i="1"/>
  <c r="X163" i="1"/>
  <c r="X175" i="1"/>
  <c r="X187" i="1"/>
  <c r="X199" i="1"/>
  <c r="X211" i="1"/>
  <c r="X223" i="1"/>
  <c r="X235" i="1"/>
  <c r="X10" i="1"/>
  <c r="X30" i="1"/>
  <c r="X38" i="1"/>
  <c r="X50" i="1"/>
  <c r="X58" i="1"/>
  <c r="X66" i="1"/>
  <c r="X74" i="1"/>
  <c r="X82" i="1"/>
  <c r="X90" i="1"/>
  <c r="X102" i="1"/>
  <c r="X110" i="1"/>
  <c r="X118" i="1"/>
  <c r="X126" i="1"/>
  <c r="X138" i="1"/>
  <c r="X146" i="1"/>
  <c r="X154" i="1"/>
  <c r="X162" i="1"/>
  <c r="X170" i="1"/>
  <c r="X178" i="1"/>
  <c r="X186" i="1"/>
  <c r="X194" i="1"/>
  <c r="X202" i="1"/>
  <c r="X210" i="1"/>
  <c r="X218" i="1"/>
  <c r="X226" i="1"/>
  <c r="X234" i="1"/>
  <c r="X242" i="1"/>
  <c r="X15" i="1"/>
  <c r="X27" i="1"/>
  <c r="X35" i="1"/>
  <c r="X43" i="1"/>
  <c r="X51" i="1"/>
  <c r="X59" i="1"/>
  <c r="X67" i="1"/>
  <c r="X75" i="1"/>
  <c r="X83" i="1"/>
  <c r="X91" i="1"/>
  <c r="X99" i="1"/>
  <c r="X107" i="1"/>
  <c r="X123" i="1"/>
  <c r="X131" i="1"/>
  <c r="X143" i="1"/>
  <c r="X155" i="1"/>
  <c r="X167" i="1"/>
  <c r="X179" i="1"/>
  <c r="X195" i="1"/>
  <c r="X207" i="1"/>
  <c r="X219" i="1"/>
  <c r="X231" i="1"/>
  <c r="X243" i="1"/>
  <c r="W8" i="1"/>
  <c r="W12" i="1"/>
  <c r="W16" i="1"/>
  <c r="W20" i="1"/>
  <c r="W24" i="1"/>
  <c r="W28" i="1"/>
  <c r="W32" i="1"/>
  <c r="W36" i="1"/>
  <c r="W40" i="1"/>
  <c r="W44" i="1"/>
  <c r="W48" i="1"/>
  <c r="W52" i="1"/>
  <c r="W56" i="1"/>
  <c r="W60" i="1"/>
  <c r="W64" i="1"/>
  <c r="W68" i="1"/>
  <c r="W72" i="1"/>
  <c r="W76" i="1"/>
  <c r="W80" i="1"/>
  <c r="W84" i="1"/>
  <c r="W88" i="1"/>
  <c r="W92" i="1"/>
  <c r="W96" i="1"/>
  <c r="W100" i="1"/>
  <c r="W104" i="1"/>
  <c r="W108" i="1"/>
  <c r="W112" i="1"/>
  <c r="W116" i="1"/>
  <c r="W120" i="1"/>
  <c r="W124" i="1"/>
  <c r="W128" i="1"/>
  <c r="W132" i="1"/>
  <c r="W136" i="1"/>
  <c r="W140" i="1"/>
  <c r="W144" i="1"/>
  <c r="W148" i="1"/>
  <c r="W152" i="1"/>
  <c r="W156" i="1"/>
  <c r="W160" i="1"/>
  <c r="W164" i="1"/>
  <c r="W168" i="1"/>
  <c r="W172" i="1"/>
  <c r="W176" i="1"/>
  <c r="W180" i="1"/>
  <c r="W184" i="1"/>
  <c r="W188" i="1"/>
  <c r="W192" i="1"/>
  <c r="W196" i="1"/>
  <c r="W200" i="1"/>
  <c r="W204" i="1"/>
  <c r="W208" i="1"/>
  <c r="W212" i="1"/>
  <c r="W216" i="1"/>
  <c r="W220" i="1"/>
  <c r="W224" i="1"/>
  <c r="W228" i="1"/>
  <c r="W232" i="1"/>
  <c r="W236" i="1"/>
  <c r="W240" i="1"/>
  <c r="W244" i="1"/>
  <c r="W14" i="1"/>
  <c r="W26" i="1"/>
  <c r="W34" i="1"/>
  <c r="W42" i="1"/>
  <c r="W50" i="1"/>
  <c r="W58" i="1"/>
  <c r="W66" i="1"/>
  <c r="W74" i="1"/>
  <c r="W82" i="1"/>
  <c r="W90" i="1"/>
  <c r="W98" i="1"/>
  <c r="W106" i="1"/>
  <c r="W114" i="1"/>
  <c r="W122" i="1"/>
  <c r="W130" i="1"/>
  <c r="W138" i="1"/>
  <c r="W146" i="1"/>
  <c r="W154" i="1"/>
  <c r="W162" i="1"/>
  <c r="W170" i="1"/>
  <c r="W178" i="1"/>
  <c r="W186" i="1"/>
  <c r="W194" i="1"/>
  <c r="W202" i="1"/>
  <c r="W210" i="1"/>
  <c r="W218" i="1"/>
  <c r="W226" i="1"/>
  <c r="W234" i="1"/>
  <c r="W242" i="1"/>
  <c r="W15" i="1"/>
  <c r="W27" i="1"/>
  <c r="W35" i="1"/>
  <c r="W43" i="1"/>
  <c r="W51" i="1"/>
  <c r="W59" i="1"/>
  <c r="W67" i="1"/>
  <c r="W75" i="1"/>
  <c r="W83" i="1"/>
  <c r="W91" i="1"/>
  <c r="W99" i="1"/>
  <c r="W107" i="1"/>
  <c r="W115" i="1"/>
  <c r="W123" i="1"/>
  <c r="W131" i="1"/>
  <c r="W139" i="1"/>
  <c r="W147" i="1"/>
  <c r="W155" i="1"/>
  <c r="W163" i="1"/>
  <c r="W171" i="1"/>
  <c r="W179" i="1"/>
  <c r="W187" i="1"/>
  <c r="W195" i="1"/>
  <c r="W203" i="1"/>
  <c r="W211" i="1"/>
  <c r="W219" i="1"/>
  <c r="W227" i="1"/>
  <c r="W235" i="1"/>
  <c r="W243"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45" i="1"/>
  <c r="W149" i="1"/>
  <c r="W153" i="1"/>
  <c r="W157" i="1"/>
  <c r="W161" i="1"/>
  <c r="W165" i="1"/>
  <c r="W169" i="1"/>
  <c r="W173" i="1"/>
  <c r="W177" i="1"/>
  <c r="W181" i="1"/>
  <c r="W185" i="1"/>
  <c r="W189" i="1"/>
  <c r="W193" i="1"/>
  <c r="W197" i="1"/>
  <c r="W201" i="1"/>
  <c r="W205" i="1"/>
  <c r="W209" i="1"/>
  <c r="W213" i="1"/>
  <c r="W217" i="1"/>
  <c r="W221" i="1"/>
  <c r="W225" i="1"/>
  <c r="W229" i="1"/>
  <c r="W233" i="1"/>
  <c r="W237" i="1"/>
  <c r="W241" i="1"/>
  <c r="W10" i="1"/>
  <c r="W18" i="1"/>
  <c r="W22" i="1"/>
  <c r="W30" i="1"/>
  <c r="W38" i="1"/>
  <c r="W46" i="1"/>
  <c r="W54" i="1"/>
  <c r="W62" i="1"/>
  <c r="W70" i="1"/>
  <c r="W78" i="1"/>
  <c r="W86" i="1"/>
  <c r="W94" i="1"/>
  <c r="W102" i="1"/>
  <c r="W110" i="1"/>
  <c r="W118" i="1"/>
  <c r="W126" i="1"/>
  <c r="W134" i="1"/>
  <c r="W142" i="1"/>
  <c r="W150" i="1"/>
  <c r="W158" i="1"/>
  <c r="W166" i="1"/>
  <c r="W174" i="1"/>
  <c r="W182" i="1"/>
  <c r="W190" i="1"/>
  <c r="W198" i="1"/>
  <c r="W206" i="1"/>
  <c r="W214" i="1"/>
  <c r="W222" i="1"/>
  <c r="W230" i="1"/>
  <c r="W238" i="1"/>
  <c r="W11" i="1"/>
  <c r="W19" i="1"/>
  <c r="W23" i="1"/>
  <c r="W31" i="1"/>
  <c r="W39" i="1"/>
  <c r="W47" i="1"/>
  <c r="W55" i="1"/>
  <c r="W63" i="1"/>
  <c r="W71" i="1"/>
  <c r="W79" i="1"/>
  <c r="W87" i="1"/>
  <c r="W95" i="1"/>
  <c r="W103" i="1"/>
  <c r="W111" i="1"/>
  <c r="W119" i="1"/>
  <c r="W127" i="1"/>
  <c r="W135" i="1"/>
  <c r="W143" i="1"/>
  <c r="W151" i="1"/>
  <c r="W159" i="1"/>
  <c r="W167" i="1"/>
  <c r="W175" i="1"/>
  <c r="W183" i="1"/>
  <c r="W191" i="1"/>
  <c r="W199" i="1"/>
  <c r="W207" i="1"/>
  <c r="W215" i="1"/>
  <c r="W223" i="1"/>
  <c r="W231" i="1"/>
  <c r="W239" i="1"/>
  <c r="V8" i="1"/>
  <c r="V12" i="1"/>
  <c r="V16" i="1"/>
  <c r="V20" i="1"/>
  <c r="V24" i="1"/>
  <c r="V28" i="1"/>
  <c r="V32" i="1"/>
  <c r="V36" i="1"/>
  <c r="V40" i="1"/>
  <c r="V44" i="1"/>
  <c r="V48" i="1"/>
  <c r="V52" i="1"/>
  <c r="V56" i="1"/>
  <c r="V60" i="1"/>
  <c r="V64" i="1"/>
  <c r="V68" i="1"/>
  <c r="V72" i="1"/>
  <c r="V76" i="1"/>
  <c r="V80" i="1"/>
  <c r="V84" i="1"/>
  <c r="V88" i="1"/>
  <c r="V92" i="1"/>
  <c r="V96" i="1"/>
  <c r="V100" i="1"/>
  <c r="V104" i="1"/>
  <c r="V108" i="1"/>
  <c r="V112" i="1"/>
  <c r="V116" i="1"/>
  <c r="V120" i="1"/>
  <c r="V124" i="1"/>
  <c r="V128" i="1"/>
  <c r="V132" i="1"/>
  <c r="V136" i="1"/>
  <c r="V140" i="1"/>
  <c r="V144" i="1"/>
  <c r="V148" i="1"/>
  <c r="V152" i="1"/>
  <c r="V156" i="1"/>
  <c r="V160" i="1"/>
  <c r="V164" i="1"/>
  <c r="V168" i="1"/>
  <c r="V172" i="1"/>
  <c r="V176" i="1"/>
  <c r="V180" i="1"/>
  <c r="V184" i="1"/>
  <c r="V188" i="1"/>
  <c r="V192" i="1"/>
  <c r="V196" i="1"/>
  <c r="V200" i="1"/>
  <c r="V204" i="1"/>
  <c r="V208" i="1"/>
  <c r="V212" i="1"/>
  <c r="V216" i="1"/>
  <c r="V220" i="1"/>
  <c r="V224" i="1"/>
  <c r="V228" i="1"/>
  <c r="V232" i="1"/>
  <c r="V236" i="1"/>
  <c r="V240" i="1"/>
  <c r="V244" i="1"/>
  <c r="V237" i="1"/>
  <c r="V15" i="1"/>
  <c r="V35" i="1"/>
  <c r="V47" i="1"/>
  <c r="V59" i="1"/>
  <c r="V71" i="1"/>
  <c r="V83" i="1"/>
  <c r="V95" i="1"/>
  <c r="V107" i="1"/>
  <c r="V119" i="1"/>
  <c r="V131" i="1"/>
  <c r="V143" i="1"/>
  <c r="V155" i="1"/>
  <c r="V167" i="1"/>
  <c r="V179" i="1"/>
  <c r="V191" i="1"/>
  <c r="V203" i="1"/>
  <c r="V215" i="1"/>
  <c r="V227" i="1"/>
  <c r="V239" i="1"/>
  <c r="V9" i="1"/>
  <c r="V13" i="1"/>
  <c r="V17" i="1"/>
  <c r="V21" i="1"/>
  <c r="V25" i="1"/>
  <c r="V29" i="1"/>
  <c r="V33" i="1"/>
  <c r="V37" i="1"/>
  <c r="V41" i="1"/>
  <c r="V45" i="1"/>
  <c r="V49" i="1"/>
  <c r="V53" i="1"/>
  <c r="V57" i="1"/>
  <c r="V61" i="1"/>
  <c r="V65" i="1"/>
  <c r="V69" i="1"/>
  <c r="V73" i="1"/>
  <c r="V77" i="1"/>
  <c r="V81" i="1"/>
  <c r="V85" i="1"/>
  <c r="V89" i="1"/>
  <c r="V93" i="1"/>
  <c r="V97" i="1"/>
  <c r="V101" i="1"/>
  <c r="V105" i="1"/>
  <c r="V109" i="1"/>
  <c r="V113" i="1"/>
  <c r="V117" i="1"/>
  <c r="V121" i="1"/>
  <c r="V125" i="1"/>
  <c r="V129" i="1"/>
  <c r="V133" i="1"/>
  <c r="V137" i="1"/>
  <c r="V141" i="1"/>
  <c r="V145" i="1"/>
  <c r="V149" i="1"/>
  <c r="V153" i="1"/>
  <c r="V157" i="1"/>
  <c r="V161" i="1"/>
  <c r="V165" i="1"/>
  <c r="V169" i="1"/>
  <c r="V173" i="1"/>
  <c r="V177" i="1"/>
  <c r="V181" i="1"/>
  <c r="V185" i="1"/>
  <c r="V189" i="1"/>
  <c r="V193" i="1"/>
  <c r="V197" i="1"/>
  <c r="V201" i="1"/>
  <c r="V205" i="1"/>
  <c r="V209" i="1"/>
  <c r="V213" i="1"/>
  <c r="V217" i="1"/>
  <c r="V221" i="1"/>
  <c r="V225" i="1"/>
  <c r="V229" i="1"/>
  <c r="V233" i="1"/>
  <c r="V241" i="1"/>
  <c r="V19" i="1"/>
  <c r="V31" i="1"/>
  <c r="V43" i="1"/>
  <c r="V55" i="1"/>
  <c r="V67" i="1"/>
  <c r="V79" i="1"/>
  <c r="V91" i="1"/>
  <c r="V103" i="1"/>
  <c r="V115" i="1"/>
  <c r="V127" i="1"/>
  <c r="V139" i="1"/>
  <c r="V151" i="1"/>
  <c r="V163" i="1"/>
  <c r="V175" i="1"/>
  <c r="V187" i="1"/>
  <c r="V199" i="1"/>
  <c r="V211" i="1"/>
  <c r="V223" i="1"/>
  <c r="V235" i="1"/>
  <c r="V10" i="1"/>
  <c r="V14" i="1"/>
  <c r="V18" i="1"/>
  <c r="V22" i="1"/>
  <c r="V26" i="1"/>
  <c r="V30" i="1"/>
  <c r="V34" i="1"/>
  <c r="V38" i="1"/>
  <c r="V42" i="1"/>
  <c r="V46" i="1"/>
  <c r="V50" i="1"/>
  <c r="V54" i="1"/>
  <c r="V58" i="1"/>
  <c r="V62" i="1"/>
  <c r="V66" i="1"/>
  <c r="V70" i="1"/>
  <c r="V74" i="1"/>
  <c r="V78" i="1"/>
  <c r="V82" i="1"/>
  <c r="V86" i="1"/>
  <c r="V90" i="1"/>
  <c r="V94" i="1"/>
  <c r="V98" i="1"/>
  <c r="V102" i="1"/>
  <c r="V106" i="1"/>
  <c r="V110" i="1"/>
  <c r="V114" i="1"/>
  <c r="V118" i="1"/>
  <c r="V122" i="1"/>
  <c r="V126" i="1"/>
  <c r="V130" i="1"/>
  <c r="V134" i="1"/>
  <c r="V138" i="1"/>
  <c r="V142" i="1"/>
  <c r="V146" i="1"/>
  <c r="V150" i="1"/>
  <c r="V154" i="1"/>
  <c r="V158" i="1"/>
  <c r="V162" i="1"/>
  <c r="V166" i="1"/>
  <c r="V170" i="1"/>
  <c r="V174" i="1"/>
  <c r="V178" i="1"/>
  <c r="V182" i="1"/>
  <c r="V186" i="1"/>
  <c r="V190" i="1"/>
  <c r="V194" i="1"/>
  <c r="V198" i="1"/>
  <c r="V202" i="1"/>
  <c r="V206" i="1"/>
  <c r="V210" i="1"/>
  <c r="V214" i="1"/>
  <c r="V218" i="1"/>
  <c r="V222" i="1"/>
  <c r="V226" i="1"/>
  <c r="V230" i="1"/>
  <c r="V234" i="1"/>
  <c r="V238" i="1"/>
  <c r="V242" i="1"/>
  <c r="V11" i="1"/>
  <c r="V23" i="1"/>
  <c r="V27" i="1"/>
  <c r="V39" i="1"/>
  <c r="V51" i="1"/>
  <c r="V63" i="1"/>
  <c r="V75" i="1"/>
  <c r="V87" i="1"/>
  <c r="V99" i="1"/>
  <c r="V111" i="1"/>
  <c r="V123" i="1"/>
  <c r="V135" i="1"/>
  <c r="V147" i="1"/>
  <c r="V159" i="1"/>
  <c r="V171" i="1"/>
  <c r="V183" i="1"/>
  <c r="V195" i="1"/>
  <c r="V207" i="1"/>
  <c r="V219" i="1"/>
  <c r="V231" i="1"/>
  <c r="V243"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156" i="1"/>
  <c r="U160" i="1"/>
  <c r="U164" i="1"/>
  <c r="U168" i="1"/>
  <c r="U172" i="1"/>
  <c r="U176" i="1"/>
  <c r="U180" i="1"/>
  <c r="U184" i="1"/>
  <c r="U188" i="1"/>
  <c r="U192" i="1"/>
  <c r="U196" i="1"/>
  <c r="U200" i="1"/>
  <c r="U204" i="1"/>
  <c r="U208" i="1"/>
  <c r="U212" i="1"/>
  <c r="U216" i="1"/>
  <c r="U220" i="1"/>
  <c r="U224" i="1"/>
  <c r="U228" i="1"/>
  <c r="U232" i="1"/>
  <c r="U236" i="1"/>
  <c r="U240" i="1"/>
  <c r="U244" i="1"/>
  <c r="U217" i="1"/>
  <c r="U225" i="1"/>
  <c r="U233" i="1"/>
  <c r="U241" i="1"/>
  <c r="U38" i="1"/>
  <c r="U54" i="1"/>
  <c r="U62" i="1"/>
  <c r="U70" i="1"/>
  <c r="U78" i="1"/>
  <c r="U86" i="1"/>
  <c r="U94" i="1"/>
  <c r="U102" i="1"/>
  <c r="U110" i="1"/>
  <c r="U118" i="1"/>
  <c r="U126" i="1"/>
  <c r="U134" i="1"/>
  <c r="U142" i="1"/>
  <c r="U150" i="1"/>
  <c r="U158" i="1"/>
  <c r="U166" i="1"/>
  <c r="U174" i="1"/>
  <c r="U182" i="1"/>
  <c r="U194" i="1"/>
  <c r="U202" i="1"/>
  <c r="U210" i="1"/>
  <c r="U222" i="1"/>
  <c r="U234" i="1"/>
  <c r="U11" i="1"/>
  <c r="U23" i="1"/>
  <c r="U27" i="1"/>
  <c r="U39" i="1"/>
  <c r="U51" i="1"/>
  <c r="U63" i="1"/>
  <c r="U75" i="1"/>
  <c r="U87" i="1"/>
  <c r="U99" i="1"/>
  <c r="U107" i="1"/>
  <c r="U119" i="1"/>
  <c r="U131" i="1"/>
  <c r="U143" i="1"/>
  <c r="U155" i="1"/>
  <c r="U167" i="1"/>
  <c r="U179" i="1"/>
  <c r="U191" i="1"/>
  <c r="U199" i="1"/>
  <c r="U211" i="1"/>
  <c r="U223" i="1"/>
  <c r="U235" i="1"/>
  <c r="U9" i="1"/>
  <c r="U13" i="1"/>
  <c r="U17" i="1"/>
  <c r="U21" i="1"/>
  <c r="U25" i="1"/>
  <c r="U29" i="1"/>
  <c r="U33" i="1"/>
  <c r="U37" i="1"/>
  <c r="U41" i="1"/>
  <c r="U45" i="1"/>
  <c r="U49" i="1"/>
  <c r="U53" i="1"/>
  <c r="U57" i="1"/>
  <c r="U61" i="1"/>
  <c r="U65" i="1"/>
  <c r="U69" i="1"/>
  <c r="U73" i="1"/>
  <c r="U77" i="1"/>
  <c r="U81" i="1"/>
  <c r="U85" i="1"/>
  <c r="U89" i="1"/>
  <c r="U93" i="1"/>
  <c r="U97" i="1"/>
  <c r="U101" i="1"/>
  <c r="U105" i="1"/>
  <c r="U109" i="1"/>
  <c r="U113" i="1"/>
  <c r="U117" i="1"/>
  <c r="U121" i="1"/>
  <c r="U125" i="1"/>
  <c r="U129" i="1"/>
  <c r="U133" i="1"/>
  <c r="U137" i="1"/>
  <c r="U141" i="1"/>
  <c r="U145" i="1"/>
  <c r="U149" i="1"/>
  <c r="U153" i="1"/>
  <c r="U157" i="1"/>
  <c r="U161" i="1"/>
  <c r="U165" i="1"/>
  <c r="U169" i="1"/>
  <c r="U173" i="1"/>
  <c r="U177" i="1"/>
  <c r="U181" i="1"/>
  <c r="U185" i="1"/>
  <c r="U189" i="1"/>
  <c r="U193" i="1"/>
  <c r="U197" i="1"/>
  <c r="U201" i="1"/>
  <c r="U205" i="1"/>
  <c r="U209" i="1"/>
  <c r="U213" i="1"/>
  <c r="U221" i="1"/>
  <c r="U229" i="1"/>
  <c r="U237" i="1"/>
  <c r="U34" i="1"/>
  <c r="U42" i="1"/>
  <c r="U46" i="1"/>
  <c r="U50" i="1"/>
  <c r="U58" i="1"/>
  <c r="U66" i="1"/>
  <c r="U74" i="1"/>
  <c r="U82" i="1"/>
  <c r="U90" i="1"/>
  <c r="U98" i="1"/>
  <c r="U106" i="1"/>
  <c r="U114" i="1"/>
  <c r="U122" i="1"/>
  <c r="U130" i="1"/>
  <c r="U138" i="1"/>
  <c r="U146" i="1"/>
  <c r="U154" i="1"/>
  <c r="U162" i="1"/>
  <c r="U170" i="1"/>
  <c r="U178" i="1"/>
  <c r="U186" i="1"/>
  <c r="U198" i="1"/>
  <c r="U206" i="1"/>
  <c r="U218" i="1"/>
  <c r="U230" i="1"/>
  <c r="U242" i="1"/>
  <c r="U15" i="1"/>
  <c r="U31" i="1"/>
  <c r="U43" i="1"/>
  <c r="U55" i="1"/>
  <c r="U67" i="1"/>
  <c r="U79" i="1"/>
  <c r="U91" i="1"/>
  <c r="U103" i="1"/>
  <c r="U115" i="1"/>
  <c r="U123" i="1"/>
  <c r="U135" i="1"/>
  <c r="U147" i="1"/>
  <c r="U159" i="1"/>
  <c r="U171" i="1"/>
  <c r="U183" i="1"/>
  <c r="U195" i="1"/>
  <c r="U207" i="1"/>
  <c r="U219" i="1"/>
  <c r="U227" i="1"/>
  <c r="U239" i="1"/>
  <c r="U10" i="1"/>
  <c r="U14" i="1"/>
  <c r="U18" i="1"/>
  <c r="U22" i="1"/>
  <c r="U26" i="1"/>
  <c r="U30" i="1"/>
  <c r="U190" i="1"/>
  <c r="U214" i="1"/>
  <c r="U226" i="1"/>
  <c r="U238" i="1"/>
  <c r="U19" i="1"/>
  <c r="U35" i="1"/>
  <c r="U47" i="1"/>
  <c r="U59" i="1"/>
  <c r="U71" i="1"/>
  <c r="U83" i="1"/>
  <c r="U95" i="1"/>
  <c r="U111" i="1"/>
  <c r="U127" i="1"/>
  <c r="U139" i="1"/>
  <c r="U151" i="1"/>
  <c r="U163" i="1"/>
  <c r="U175" i="1"/>
  <c r="U187" i="1"/>
  <c r="U203" i="1"/>
  <c r="U215" i="1"/>
  <c r="U231" i="1"/>
  <c r="U243"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56" i="1"/>
  <c r="T160" i="1"/>
  <c r="T164" i="1"/>
  <c r="T168" i="1"/>
  <c r="T172" i="1"/>
  <c r="T176" i="1"/>
  <c r="T180" i="1"/>
  <c r="T184" i="1"/>
  <c r="T188" i="1"/>
  <c r="T192" i="1"/>
  <c r="T196" i="1"/>
  <c r="T200" i="1"/>
  <c r="T204" i="1"/>
  <c r="T208" i="1"/>
  <c r="T212" i="1"/>
  <c r="T216" i="1"/>
  <c r="T220" i="1"/>
  <c r="T224" i="1"/>
  <c r="T228" i="1"/>
  <c r="T232" i="1"/>
  <c r="T236" i="1"/>
  <c r="T240" i="1"/>
  <c r="T244" i="1"/>
  <c r="T149" i="1"/>
  <c r="T157" i="1"/>
  <c r="T161" i="1"/>
  <c r="T165" i="1"/>
  <c r="T173" i="1"/>
  <c r="T177" i="1"/>
  <c r="T185" i="1"/>
  <c r="T193" i="1"/>
  <c r="T201" i="1"/>
  <c r="T209" i="1"/>
  <c r="T217" i="1"/>
  <c r="T225" i="1"/>
  <c r="T233" i="1"/>
  <c r="T241" i="1"/>
  <c r="T79" i="1"/>
  <c r="T91" i="1"/>
  <c r="T99" i="1"/>
  <c r="T111" i="1"/>
  <c r="T123" i="1"/>
  <c r="T135" i="1"/>
  <c r="T147" i="1"/>
  <c r="T159" i="1"/>
  <c r="T171" i="1"/>
  <c r="T183" i="1"/>
  <c r="T195" i="1"/>
  <c r="T203" i="1"/>
  <c r="T219" i="1"/>
  <c r="T231" i="1"/>
  <c r="T243" i="1"/>
  <c r="T9" i="1"/>
  <c r="T13" i="1"/>
  <c r="T17" i="1"/>
  <c r="T21" i="1"/>
  <c r="T25" i="1"/>
  <c r="T29" i="1"/>
  <c r="T33" i="1"/>
  <c r="T37" i="1"/>
  <c r="T41" i="1"/>
  <c r="T45" i="1"/>
  <c r="T49" i="1"/>
  <c r="T53" i="1"/>
  <c r="T57" i="1"/>
  <c r="T61" i="1"/>
  <c r="T65" i="1"/>
  <c r="T69" i="1"/>
  <c r="T73" i="1"/>
  <c r="T77" i="1"/>
  <c r="T81" i="1"/>
  <c r="T85" i="1"/>
  <c r="T89" i="1"/>
  <c r="T93" i="1"/>
  <c r="T97" i="1"/>
  <c r="T101" i="1"/>
  <c r="T105" i="1"/>
  <c r="T109" i="1"/>
  <c r="T113" i="1"/>
  <c r="T117" i="1"/>
  <c r="T121" i="1"/>
  <c r="T125" i="1"/>
  <c r="T129" i="1"/>
  <c r="T133" i="1"/>
  <c r="T137" i="1"/>
  <c r="T141" i="1"/>
  <c r="T145" i="1"/>
  <c r="T153" i="1"/>
  <c r="T169" i="1"/>
  <c r="T181" i="1"/>
  <c r="T189" i="1"/>
  <c r="T197" i="1"/>
  <c r="T205" i="1"/>
  <c r="T213" i="1"/>
  <c r="T221" i="1"/>
  <c r="T229" i="1"/>
  <c r="T237" i="1"/>
  <c r="T75" i="1"/>
  <c r="T87" i="1"/>
  <c r="T103" i="1"/>
  <c r="T115" i="1"/>
  <c r="T127" i="1"/>
  <c r="T139" i="1"/>
  <c r="T151" i="1"/>
  <c r="T163" i="1"/>
  <c r="T175" i="1"/>
  <c r="T187" i="1"/>
  <c r="T199" i="1"/>
  <c r="T211" i="1"/>
  <c r="T223" i="1"/>
  <c r="T235" i="1"/>
  <c r="T10" i="1"/>
  <c r="T14" i="1"/>
  <c r="T18" i="1"/>
  <c r="T22" i="1"/>
  <c r="T26" i="1"/>
  <c r="T30" i="1"/>
  <c r="T34" i="1"/>
  <c r="T38" i="1"/>
  <c r="T42" i="1"/>
  <c r="T46" i="1"/>
  <c r="T50" i="1"/>
  <c r="T54" i="1"/>
  <c r="T58" i="1"/>
  <c r="T62" i="1"/>
  <c r="T66" i="1"/>
  <c r="T70" i="1"/>
  <c r="T74" i="1"/>
  <c r="T78" i="1"/>
  <c r="T82" i="1"/>
  <c r="T86" i="1"/>
  <c r="T90" i="1"/>
  <c r="T94" i="1"/>
  <c r="T98" i="1"/>
  <c r="T102" i="1"/>
  <c r="T106" i="1"/>
  <c r="T110" i="1"/>
  <c r="T114" i="1"/>
  <c r="T118" i="1"/>
  <c r="T122" i="1"/>
  <c r="T126" i="1"/>
  <c r="T130" i="1"/>
  <c r="T134" i="1"/>
  <c r="T138" i="1"/>
  <c r="T142" i="1"/>
  <c r="T146" i="1"/>
  <c r="T150" i="1"/>
  <c r="T154" i="1"/>
  <c r="T158" i="1"/>
  <c r="T162" i="1"/>
  <c r="T166" i="1"/>
  <c r="T170" i="1"/>
  <c r="T174" i="1"/>
  <c r="T178" i="1"/>
  <c r="T182" i="1"/>
  <c r="T186" i="1"/>
  <c r="T190" i="1"/>
  <c r="T194" i="1"/>
  <c r="T198" i="1"/>
  <c r="T202" i="1"/>
  <c r="T206" i="1"/>
  <c r="T210" i="1"/>
  <c r="T214" i="1"/>
  <c r="T218" i="1"/>
  <c r="T222" i="1"/>
  <c r="T226" i="1"/>
  <c r="T230" i="1"/>
  <c r="T234" i="1"/>
  <c r="T238" i="1"/>
  <c r="T242" i="1"/>
  <c r="T11" i="1"/>
  <c r="T15" i="1"/>
  <c r="T19" i="1"/>
  <c r="T23" i="1"/>
  <c r="T27" i="1"/>
  <c r="T31" i="1"/>
  <c r="T35" i="1"/>
  <c r="T39" i="1"/>
  <c r="T43" i="1"/>
  <c r="T47" i="1"/>
  <c r="T51" i="1"/>
  <c r="T55" i="1"/>
  <c r="T59" i="1"/>
  <c r="T63" i="1"/>
  <c r="T67" i="1"/>
  <c r="T71" i="1"/>
  <c r="T83" i="1"/>
  <c r="T95" i="1"/>
  <c r="T107" i="1"/>
  <c r="T119" i="1"/>
  <c r="T131" i="1"/>
  <c r="T143" i="1"/>
  <c r="T155" i="1"/>
  <c r="T167" i="1"/>
  <c r="T179" i="1"/>
  <c r="T191" i="1"/>
  <c r="T207" i="1"/>
  <c r="T215" i="1"/>
  <c r="T227" i="1"/>
  <c r="T239" i="1"/>
  <c r="S8" i="1"/>
  <c r="S12" i="1"/>
  <c r="S16" i="1"/>
  <c r="S20" i="1"/>
  <c r="S24" i="1"/>
  <c r="S28" i="1"/>
  <c r="S32" i="1"/>
  <c r="S36" i="1"/>
  <c r="S40" i="1"/>
  <c r="S44" i="1"/>
  <c r="S48" i="1"/>
  <c r="S52" i="1"/>
  <c r="S56" i="1"/>
  <c r="S60" i="1"/>
  <c r="S64" i="1"/>
  <c r="S68" i="1"/>
  <c r="S72" i="1"/>
  <c r="S76" i="1"/>
  <c r="S80" i="1"/>
  <c r="S84" i="1"/>
  <c r="S88" i="1"/>
  <c r="S92" i="1"/>
  <c r="S96" i="1"/>
  <c r="S100" i="1"/>
  <c r="S104" i="1"/>
  <c r="S108" i="1"/>
  <c r="S112" i="1"/>
  <c r="S116" i="1"/>
  <c r="S120" i="1"/>
  <c r="S124" i="1"/>
  <c r="S128" i="1"/>
  <c r="S132" i="1"/>
  <c r="S136" i="1"/>
  <c r="S140" i="1"/>
  <c r="S144" i="1"/>
  <c r="S148" i="1"/>
  <c r="S152" i="1"/>
  <c r="S156" i="1"/>
  <c r="S160" i="1"/>
  <c r="S164" i="1"/>
  <c r="S168" i="1"/>
  <c r="S172" i="1"/>
  <c r="S176" i="1"/>
  <c r="S180" i="1"/>
  <c r="S184" i="1"/>
  <c r="S188" i="1"/>
  <c r="S192" i="1"/>
  <c r="S196" i="1"/>
  <c r="S200" i="1"/>
  <c r="S204" i="1"/>
  <c r="S208" i="1"/>
  <c r="S212" i="1"/>
  <c r="S216" i="1"/>
  <c r="S220" i="1"/>
  <c r="S224" i="1"/>
  <c r="S228" i="1"/>
  <c r="S232" i="1"/>
  <c r="S236" i="1"/>
  <c r="S240" i="1"/>
  <c r="S244" i="1"/>
  <c r="S27" i="1"/>
  <c r="S51" i="1"/>
  <c r="S63" i="1"/>
  <c r="S75" i="1"/>
  <c r="S83" i="1"/>
  <c r="S95" i="1"/>
  <c r="S107" i="1"/>
  <c r="S119" i="1"/>
  <c r="S131" i="1"/>
  <c r="S143" i="1"/>
  <c r="S155" i="1"/>
  <c r="S167" i="1"/>
  <c r="S179" i="1"/>
  <c r="S191" i="1"/>
  <c r="S203" i="1"/>
  <c r="S215" i="1"/>
  <c r="S227" i="1"/>
  <c r="S239" i="1"/>
  <c r="S9" i="1"/>
  <c r="S13" i="1"/>
  <c r="S17" i="1"/>
  <c r="S21" i="1"/>
  <c r="S25" i="1"/>
  <c r="S29" i="1"/>
  <c r="S33" i="1"/>
  <c r="S37" i="1"/>
  <c r="S41" i="1"/>
  <c r="S45" i="1"/>
  <c r="S49" i="1"/>
  <c r="S53" i="1"/>
  <c r="S57" i="1"/>
  <c r="S61" i="1"/>
  <c r="S65" i="1"/>
  <c r="S69" i="1"/>
  <c r="S73" i="1"/>
  <c r="S77" i="1"/>
  <c r="S81" i="1"/>
  <c r="S85" i="1"/>
  <c r="S89" i="1"/>
  <c r="S93" i="1"/>
  <c r="S97" i="1"/>
  <c r="S101" i="1"/>
  <c r="S105" i="1"/>
  <c r="S109" i="1"/>
  <c r="S113" i="1"/>
  <c r="S117" i="1"/>
  <c r="S121" i="1"/>
  <c r="S125" i="1"/>
  <c r="S129" i="1"/>
  <c r="S133" i="1"/>
  <c r="S137" i="1"/>
  <c r="S141" i="1"/>
  <c r="S145" i="1"/>
  <c r="S149" i="1"/>
  <c r="S153" i="1"/>
  <c r="S157" i="1"/>
  <c r="S161" i="1"/>
  <c r="S165" i="1"/>
  <c r="S169" i="1"/>
  <c r="S173" i="1"/>
  <c r="S177" i="1"/>
  <c r="S181" i="1"/>
  <c r="S185" i="1"/>
  <c r="S189" i="1"/>
  <c r="S193" i="1"/>
  <c r="S197" i="1"/>
  <c r="S201" i="1"/>
  <c r="S205" i="1"/>
  <c r="S209" i="1"/>
  <c r="S213" i="1"/>
  <c r="S217" i="1"/>
  <c r="S221" i="1"/>
  <c r="S225" i="1"/>
  <c r="S229" i="1"/>
  <c r="S233" i="1"/>
  <c r="S237" i="1"/>
  <c r="S241" i="1"/>
  <c r="S11" i="1"/>
  <c r="S19" i="1"/>
  <c r="S31" i="1"/>
  <c r="S39" i="1"/>
  <c r="S47" i="1"/>
  <c r="S59" i="1"/>
  <c r="S71" i="1"/>
  <c r="S87" i="1"/>
  <c r="S99" i="1"/>
  <c r="S111" i="1"/>
  <c r="S123" i="1"/>
  <c r="S135" i="1"/>
  <c r="S147" i="1"/>
  <c r="S159" i="1"/>
  <c r="S171" i="1"/>
  <c r="S183" i="1"/>
  <c r="S195" i="1"/>
  <c r="S207" i="1"/>
  <c r="S219" i="1"/>
  <c r="S231" i="1"/>
  <c r="S243" i="1"/>
  <c r="S10" i="1"/>
  <c r="S14" i="1"/>
  <c r="S18" i="1"/>
  <c r="S22" i="1"/>
  <c r="S26" i="1"/>
  <c r="S30" i="1"/>
  <c r="S34" i="1"/>
  <c r="S38" i="1"/>
  <c r="S42" i="1"/>
  <c r="S46" i="1"/>
  <c r="S50" i="1"/>
  <c r="S54" i="1"/>
  <c r="S58" i="1"/>
  <c r="S62" i="1"/>
  <c r="S66" i="1"/>
  <c r="S70" i="1"/>
  <c r="S74" i="1"/>
  <c r="S78" i="1"/>
  <c r="S82" i="1"/>
  <c r="S86" i="1"/>
  <c r="S90" i="1"/>
  <c r="S94" i="1"/>
  <c r="S98" i="1"/>
  <c r="S102" i="1"/>
  <c r="S106" i="1"/>
  <c r="S110" i="1"/>
  <c r="S114" i="1"/>
  <c r="S118" i="1"/>
  <c r="S122" i="1"/>
  <c r="S126" i="1"/>
  <c r="S130" i="1"/>
  <c r="S134" i="1"/>
  <c r="S138" i="1"/>
  <c r="S142" i="1"/>
  <c r="S146" i="1"/>
  <c r="S150" i="1"/>
  <c r="S154" i="1"/>
  <c r="S158" i="1"/>
  <c r="S162" i="1"/>
  <c r="S166" i="1"/>
  <c r="S170" i="1"/>
  <c r="S174" i="1"/>
  <c r="S178" i="1"/>
  <c r="S182" i="1"/>
  <c r="S186" i="1"/>
  <c r="S190" i="1"/>
  <c r="S194" i="1"/>
  <c r="S198" i="1"/>
  <c r="S202" i="1"/>
  <c r="S206" i="1"/>
  <c r="S210" i="1"/>
  <c r="S214" i="1"/>
  <c r="S218" i="1"/>
  <c r="S222" i="1"/>
  <c r="S226" i="1"/>
  <c r="S230" i="1"/>
  <c r="S234" i="1"/>
  <c r="S238" i="1"/>
  <c r="S242" i="1"/>
  <c r="S15" i="1"/>
  <c r="S23" i="1"/>
  <c r="S35" i="1"/>
  <c r="S43" i="1"/>
  <c r="S55" i="1"/>
  <c r="S67" i="1"/>
  <c r="S79" i="1"/>
  <c r="S91" i="1"/>
  <c r="S103" i="1"/>
  <c r="S115" i="1"/>
  <c r="S127" i="1"/>
  <c r="S139" i="1"/>
  <c r="S151" i="1"/>
  <c r="S163" i="1"/>
  <c r="S175" i="1"/>
  <c r="S187" i="1"/>
  <c r="S199" i="1"/>
  <c r="S211" i="1"/>
  <c r="S223" i="1"/>
  <c r="S235" i="1"/>
  <c r="R8" i="1"/>
  <c r="R12" i="1"/>
  <c r="R16" i="1"/>
  <c r="R20" i="1"/>
  <c r="R24" i="1"/>
  <c r="R28" i="1"/>
  <c r="R32" i="1"/>
  <c r="R36" i="1"/>
  <c r="R40" i="1"/>
  <c r="R44" i="1"/>
  <c r="R48" i="1"/>
  <c r="R52" i="1"/>
  <c r="R56" i="1"/>
  <c r="R60" i="1"/>
  <c r="R64" i="1"/>
  <c r="R68" i="1"/>
  <c r="R72" i="1"/>
  <c r="R76" i="1"/>
  <c r="R80" i="1"/>
  <c r="R84" i="1"/>
  <c r="R88" i="1"/>
  <c r="R92" i="1"/>
  <c r="R96" i="1"/>
  <c r="R100" i="1"/>
  <c r="R104" i="1"/>
  <c r="R108" i="1"/>
  <c r="R112" i="1"/>
  <c r="R116" i="1"/>
  <c r="R120" i="1"/>
  <c r="R124" i="1"/>
  <c r="R128" i="1"/>
  <c r="R132" i="1"/>
  <c r="R136" i="1"/>
  <c r="R140" i="1"/>
  <c r="R144" i="1"/>
  <c r="R148" i="1"/>
  <c r="R152" i="1"/>
  <c r="R156" i="1"/>
  <c r="R160" i="1"/>
  <c r="R164" i="1"/>
  <c r="R168" i="1"/>
  <c r="R172" i="1"/>
  <c r="R176" i="1"/>
  <c r="R180" i="1"/>
  <c r="R184" i="1"/>
  <c r="R188" i="1"/>
  <c r="R192" i="1"/>
  <c r="R196" i="1"/>
  <c r="R200" i="1"/>
  <c r="R204" i="1"/>
  <c r="R208" i="1"/>
  <c r="R212" i="1"/>
  <c r="R216" i="1"/>
  <c r="R220" i="1"/>
  <c r="R224" i="1"/>
  <c r="R228" i="1"/>
  <c r="R232" i="1"/>
  <c r="R236" i="1"/>
  <c r="R240" i="1"/>
  <c r="R244" i="1"/>
  <c r="R19" i="1"/>
  <c r="R215" i="1"/>
  <c r="R231" i="1"/>
  <c r="R243" i="1"/>
  <c r="R9" i="1"/>
  <c r="R13" i="1"/>
  <c r="R17" i="1"/>
  <c r="R21" i="1"/>
  <c r="R25" i="1"/>
  <c r="R29" i="1"/>
  <c r="R33" i="1"/>
  <c r="R37" i="1"/>
  <c r="R41" i="1"/>
  <c r="R45" i="1"/>
  <c r="R49" i="1"/>
  <c r="R53" i="1"/>
  <c r="R57" i="1"/>
  <c r="R61" i="1"/>
  <c r="R65" i="1"/>
  <c r="R69" i="1"/>
  <c r="R73" i="1"/>
  <c r="R77" i="1"/>
  <c r="R81" i="1"/>
  <c r="R85" i="1"/>
  <c r="R89" i="1"/>
  <c r="R93" i="1"/>
  <c r="R97" i="1"/>
  <c r="R101" i="1"/>
  <c r="R105" i="1"/>
  <c r="R109" i="1"/>
  <c r="R113" i="1"/>
  <c r="R117" i="1"/>
  <c r="R121" i="1"/>
  <c r="R125" i="1"/>
  <c r="R129" i="1"/>
  <c r="R133" i="1"/>
  <c r="R137" i="1"/>
  <c r="R141" i="1"/>
  <c r="R145" i="1"/>
  <c r="R149" i="1"/>
  <c r="R153" i="1"/>
  <c r="R157" i="1"/>
  <c r="R161" i="1"/>
  <c r="R165" i="1"/>
  <c r="R169" i="1"/>
  <c r="R173" i="1"/>
  <c r="R177" i="1"/>
  <c r="R181" i="1"/>
  <c r="R185" i="1"/>
  <c r="R189" i="1"/>
  <c r="R193" i="1"/>
  <c r="R197" i="1"/>
  <c r="R201" i="1"/>
  <c r="R205" i="1"/>
  <c r="R209" i="1"/>
  <c r="R213" i="1"/>
  <c r="R217" i="1"/>
  <c r="R221" i="1"/>
  <c r="R225" i="1"/>
  <c r="R229" i="1"/>
  <c r="R233" i="1"/>
  <c r="R237" i="1"/>
  <c r="R241" i="1"/>
  <c r="R11" i="1"/>
  <c r="R23" i="1"/>
  <c r="R31" i="1"/>
  <c r="R39" i="1"/>
  <c r="R47" i="1"/>
  <c r="R55" i="1"/>
  <c r="R63" i="1"/>
  <c r="R71" i="1"/>
  <c r="R79" i="1"/>
  <c r="R87" i="1"/>
  <c r="R95" i="1"/>
  <c r="R103" i="1"/>
  <c r="R111" i="1"/>
  <c r="R119" i="1"/>
  <c r="R123" i="1"/>
  <c r="R131" i="1"/>
  <c r="R139" i="1"/>
  <c r="R147" i="1"/>
  <c r="R155" i="1"/>
  <c r="R163" i="1"/>
  <c r="R171" i="1"/>
  <c r="R179" i="1"/>
  <c r="R187" i="1"/>
  <c r="R195" i="1"/>
  <c r="R203" i="1"/>
  <c r="R211" i="1"/>
  <c r="R223" i="1"/>
  <c r="R235" i="1"/>
  <c r="R10" i="1"/>
  <c r="R14" i="1"/>
  <c r="R18" i="1"/>
  <c r="R22" i="1"/>
  <c r="R26" i="1"/>
  <c r="R30" i="1"/>
  <c r="R34" i="1"/>
  <c r="R38" i="1"/>
  <c r="R42" i="1"/>
  <c r="R46" i="1"/>
  <c r="R50" i="1"/>
  <c r="R54" i="1"/>
  <c r="R58" i="1"/>
  <c r="R62" i="1"/>
  <c r="R66" i="1"/>
  <c r="R70" i="1"/>
  <c r="R74" i="1"/>
  <c r="R78" i="1"/>
  <c r="R82" i="1"/>
  <c r="R86" i="1"/>
  <c r="R90" i="1"/>
  <c r="R94" i="1"/>
  <c r="R98" i="1"/>
  <c r="R102" i="1"/>
  <c r="R106" i="1"/>
  <c r="R110" i="1"/>
  <c r="R114" i="1"/>
  <c r="R118" i="1"/>
  <c r="R122" i="1"/>
  <c r="R126" i="1"/>
  <c r="R130" i="1"/>
  <c r="R134" i="1"/>
  <c r="R138" i="1"/>
  <c r="R142" i="1"/>
  <c r="R146" i="1"/>
  <c r="R150" i="1"/>
  <c r="R154" i="1"/>
  <c r="R158" i="1"/>
  <c r="R162" i="1"/>
  <c r="R166" i="1"/>
  <c r="R170" i="1"/>
  <c r="R174" i="1"/>
  <c r="R178" i="1"/>
  <c r="R182" i="1"/>
  <c r="R186" i="1"/>
  <c r="R190" i="1"/>
  <c r="R194" i="1"/>
  <c r="R198" i="1"/>
  <c r="R202" i="1"/>
  <c r="R206" i="1"/>
  <c r="R210" i="1"/>
  <c r="R214" i="1"/>
  <c r="R218" i="1"/>
  <c r="R222" i="1"/>
  <c r="R226" i="1"/>
  <c r="R230" i="1"/>
  <c r="R234" i="1"/>
  <c r="R238" i="1"/>
  <c r="R242" i="1"/>
  <c r="R15" i="1"/>
  <c r="R27" i="1"/>
  <c r="R35" i="1"/>
  <c r="R43" i="1"/>
  <c r="R51" i="1"/>
  <c r="R59" i="1"/>
  <c r="R67" i="1"/>
  <c r="R75" i="1"/>
  <c r="R83" i="1"/>
  <c r="R91" i="1"/>
  <c r="R99" i="1"/>
  <c r="R107" i="1"/>
  <c r="R115" i="1"/>
  <c r="R127" i="1"/>
  <c r="R135" i="1"/>
  <c r="R143" i="1"/>
  <c r="R151" i="1"/>
  <c r="R159" i="1"/>
  <c r="R167" i="1"/>
  <c r="R175" i="1"/>
  <c r="R183" i="1"/>
  <c r="R191" i="1"/>
  <c r="R199" i="1"/>
  <c r="R207" i="1"/>
  <c r="R219" i="1"/>
  <c r="R227" i="1"/>
  <c r="R239"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48" i="1"/>
  <c r="Q152" i="1"/>
  <c r="Q156" i="1"/>
  <c r="Q160" i="1"/>
  <c r="Q164" i="1"/>
  <c r="Q168" i="1"/>
  <c r="Q172" i="1"/>
  <c r="Q176" i="1"/>
  <c r="Q180" i="1"/>
  <c r="Q184" i="1"/>
  <c r="Q188" i="1"/>
  <c r="Q192" i="1"/>
  <c r="Q196" i="1"/>
  <c r="Q200" i="1"/>
  <c r="Q204" i="1"/>
  <c r="Q208" i="1"/>
  <c r="Q212" i="1"/>
  <c r="Q216" i="1"/>
  <c r="Q220" i="1"/>
  <c r="Q224" i="1"/>
  <c r="Q228" i="1"/>
  <c r="Q232" i="1"/>
  <c r="Q236" i="1"/>
  <c r="Q240" i="1"/>
  <c r="Q244" i="1"/>
  <c r="Q18" i="1"/>
  <c r="Q22" i="1"/>
  <c r="Q30" i="1"/>
  <c r="Q38" i="1"/>
  <c r="Q46" i="1"/>
  <c r="Q58" i="1"/>
  <c r="Q66" i="1"/>
  <c r="Q74" i="1"/>
  <c r="Q82" i="1"/>
  <c r="Q86" i="1"/>
  <c r="Q94" i="1"/>
  <c r="Q102" i="1"/>
  <c r="Q110" i="1"/>
  <c r="Q118" i="1"/>
  <c r="Q126" i="1"/>
  <c r="Q134" i="1"/>
  <c r="Q142" i="1"/>
  <c r="Q150" i="1"/>
  <c r="Q158" i="1"/>
  <c r="Q166" i="1"/>
  <c r="Q174" i="1"/>
  <c r="Q182" i="1"/>
  <c r="Q190" i="1"/>
  <c r="Q198" i="1"/>
  <c r="Q206" i="1"/>
  <c r="Q214" i="1"/>
  <c r="Q222" i="1"/>
  <c r="Q230" i="1"/>
  <c r="Q238" i="1"/>
  <c r="Q15" i="1"/>
  <c r="Q23" i="1"/>
  <c r="Q31" i="1"/>
  <c r="Q39" i="1"/>
  <c r="Q47" i="1"/>
  <c r="Q55" i="1"/>
  <c r="Q63" i="1"/>
  <c r="Q71" i="1"/>
  <c r="Q79" i="1"/>
  <c r="Q87" i="1"/>
  <c r="Q95" i="1"/>
  <c r="Q103" i="1"/>
  <c r="Q111" i="1"/>
  <c r="Q119" i="1"/>
  <c r="Q127" i="1"/>
  <c r="Q135" i="1"/>
  <c r="Q143" i="1"/>
  <c r="Q151" i="1"/>
  <c r="Q159" i="1"/>
  <c r="Q167" i="1"/>
  <c r="Q175" i="1"/>
  <c r="Q183" i="1"/>
  <c r="Q191" i="1"/>
  <c r="Q199" i="1"/>
  <c r="Q207" i="1"/>
  <c r="Q215" i="1"/>
  <c r="Q223" i="1"/>
  <c r="Q231" i="1"/>
  <c r="Q239"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29" i="1"/>
  <c r="Q133" i="1"/>
  <c r="Q137" i="1"/>
  <c r="Q141" i="1"/>
  <c r="Q145" i="1"/>
  <c r="Q149" i="1"/>
  <c r="Q153" i="1"/>
  <c r="Q157" i="1"/>
  <c r="Q161" i="1"/>
  <c r="Q165" i="1"/>
  <c r="Q169" i="1"/>
  <c r="Q173" i="1"/>
  <c r="Q177" i="1"/>
  <c r="Q181" i="1"/>
  <c r="Q185" i="1"/>
  <c r="Q189" i="1"/>
  <c r="Q193" i="1"/>
  <c r="Q197" i="1"/>
  <c r="Q201" i="1"/>
  <c r="Q205" i="1"/>
  <c r="Q209" i="1"/>
  <c r="Q213" i="1"/>
  <c r="Q217" i="1"/>
  <c r="Q221" i="1"/>
  <c r="Q225" i="1"/>
  <c r="Q229" i="1"/>
  <c r="Q233" i="1"/>
  <c r="Q237" i="1"/>
  <c r="Q241" i="1"/>
  <c r="Q14" i="1"/>
  <c r="Q26" i="1"/>
  <c r="Q34" i="1"/>
  <c r="Q42" i="1"/>
  <c r="Q50" i="1"/>
  <c r="Q54" i="1"/>
  <c r="Q62" i="1"/>
  <c r="Q70" i="1"/>
  <c r="Q78" i="1"/>
  <c r="Q90" i="1"/>
  <c r="Q98" i="1"/>
  <c r="Q106" i="1"/>
  <c r="Q114" i="1"/>
  <c r="Q122" i="1"/>
  <c r="Q130" i="1"/>
  <c r="Q138" i="1"/>
  <c r="Q146" i="1"/>
  <c r="Q154" i="1"/>
  <c r="Q162" i="1"/>
  <c r="Q170" i="1"/>
  <c r="Q178" i="1"/>
  <c r="Q186" i="1"/>
  <c r="Q194" i="1"/>
  <c r="Q202" i="1"/>
  <c r="Q210" i="1"/>
  <c r="Q218" i="1"/>
  <c r="Q226" i="1"/>
  <c r="Q234" i="1"/>
  <c r="Q242" i="1"/>
  <c r="Q19" i="1"/>
  <c r="Q27" i="1"/>
  <c r="Q35" i="1"/>
  <c r="Q43" i="1"/>
  <c r="Q51" i="1"/>
  <c r="Q59" i="1"/>
  <c r="Q67" i="1"/>
  <c r="Q75" i="1"/>
  <c r="Q83" i="1"/>
  <c r="Q91" i="1"/>
  <c r="Q99" i="1"/>
  <c r="Q107" i="1"/>
  <c r="Q115" i="1"/>
  <c r="Q123" i="1"/>
  <c r="Q131" i="1"/>
  <c r="Q139" i="1"/>
  <c r="Q147" i="1"/>
  <c r="Q155" i="1"/>
  <c r="Q163" i="1"/>
  <c r="Q171" i="1"/>
  <c r="Q179" i="1"/>
  <c r="Q187" i="1"/>
  <c r="Q195" i="1"/>
  <c r="Q203" i="1"/>
  <c r="Q211" i="1"/>
  <c r="Q219" i="1"/>
  <c r="Q227" i="1"/>
  <c r="Q235" i="1"/>
  <c r="Q243" i="1"/>
  <c r="Q10" i="1"/>
  <c r="Q11" i="1"/>
</calcChain>
</file>

<file path=xl/sharedStrings.xml><?xml version="1.0" encoding="utf-8"?>
<sst xmlns="http://schemas.openxmlformats.org/spreadsheetml/2006/main" count="11679" uniqueCount="796">
  <si>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</si>
  <si>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</si>
  <si>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</si>
  <si>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</si>
  <si>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</si>
  <si>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</si>
  <si>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</si>
  <si>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</si>
  <si>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</si>
  <si>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</si>
  <si>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</si>
  <si>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</si>
  <si>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</si>
  <si>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</si>
  <si>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</si>
  <si>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</si>
  <si>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</si>
  <si>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</si>
  <si>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</si>
  <si>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</si>
  <si>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</si>
  <si>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</si>
  <si>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</si>
  <si>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</si>
  <si>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</si>
  <si>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</si>
  <si>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</si>
  <si>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</si>
  <si>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</si>
  <si>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</si>
  <si>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</si>
  <si>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</si>
  <si>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</si>
  <si>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</si>
  <si>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</si>
  <si>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</si>
  <si>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</si>
  <si>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</si>
  <si>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</si>
  <si>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</si>
  <si>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</si>
  <si>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</si>
  <si>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</si>
  <si>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</si>
  <si>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</si>
  <si>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</si>
  <si>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</si>
  <si>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</si>
  <si>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</si>
  <si>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</si>
  <si>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</si>
  <si>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</si>
  <si>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</si>
  <si>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</si>
  <si>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</si>
  <si>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</si>
  <si>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</si>
  <si>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</si>
  <si>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</si>
  <si>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</si>
  <si>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</si>
  <si>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</si>
  <si>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</si>
  <si>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</si>
  <si>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</si>
  <si>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</si>
  <si>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</si>
  <si>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</si>
  <si>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</si>
  <si>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</si>
  <si>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</si>
  <si>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</si>
  <si>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</si>
  <si>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</si>
  <si>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</si>
  <si>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</si>
  <si>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</si>
  <si>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</si>
  <si>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</si>
  <si>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</si>
  <si>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</si>
  <si>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</si>
  <si>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</si>
  <si>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</si>
  <si>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</si>
  <si>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</si>
  <si>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</si>
  <si>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</si>
  <si>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</si>
  <si>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</si>
  <si>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</si>
  <si>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</si>
  <si>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</si>
  <si>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</si>
  <si>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</si>
  <si>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</si>
  <si>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</si>
  <si>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</si>
  <si>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</si>
  <si>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</si>
  <si>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</si>
  <si>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</si>
  <si>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</si>
  <si>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</si>
  <si>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</si>
  <si>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</si>
  <si>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</si>
  <si>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</si>
  <si>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</si>
  <si>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</si>
  <si>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</si>
  <si>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</si>
  <si>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</si>
  <si>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</si>
  <si>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</si>
  <si>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</si>
  <si>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</si>
  <si>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</si>
  <si>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</si>
  <si>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</si>
  <si>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</si>
  <si>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</si>
  <si>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</si>
  <si>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</si>
  <si>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</si>
  <si>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</si>
  <si>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</si>
  <si>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</si>
  <si>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</si>
  <si>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</si>
  <si>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</si>
  <si>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</si>
  <si>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</si>
  <si>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</si>
  <si>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</si>
  <si>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</si>
  <si>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</si>
  <si>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</si>
  <si>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</si>
  <si>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</si>
  <si>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</si>
  <si>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</si>
  <si>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</si>
  <si>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</si>
  <si>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</si>
  <si>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</si>
  <si>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</si>
  <si>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</si>
  <si>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</si>
  <si>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</si>
  <si>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</si>
  <si>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</si>
  <si>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</si>
  <si>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</si>
  <si>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</si>
  <si>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</si>
  <si>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</si>
  <si>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</si>
  <si>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</si>
  <si>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</si>
  <si>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</si>
  <si>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</si>
  <si>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</si>
  <si>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</si>
  <si>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</si>
  <si>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</si>
  <si>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</si>
  <si>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</si>
  <si>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</si>
  <si>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</si>
  <si>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</si>
  <si>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</si>
  <si>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</si>
  <si>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</si>
  <si>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</si>
  <si>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</si>
  <si>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</si>
  <si>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</si>
  <si>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</si>
  <si>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</si>
  <si>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</si>
  <si>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</si>
  <si>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</si>
  <si>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</si>
  <si>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</si>
  <si>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</si>
  <si>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</si>
  <si>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</si>
  <si>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</si>
  <si>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</si>
  <si>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</si>
  <si>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</si>
  <si>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</si>
  <si>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</si>
  <si>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</si>
  <si>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</si>
  <si>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</si>
  <si>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</si>
  <si>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</si>
  <si>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</si>
  <si>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</si>
  <si>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</si>
  <si>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</si>
  <si>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</si>
  <si>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</si>
  <si>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</si>
  <si>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</si>
  <si>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</si>
  <si>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</si>
  <si>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</si>
  <si>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</si>
  <si>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</si>
  <si>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</si>
  <si>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</si>
  <si>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</si>
  <si>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</si>
  <si>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</si>
  <si>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</si>
  <si>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</si>
  <si>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</si>
  <si>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</si>
  <si>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</si>
  <si>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</si>
  <si>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</si>
  <si>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</si>
  <si>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TECNOLOGIAS Y COMUNICACIONES</t>
  </si>
  <si>
    <t>LIDER COORDINADOR (A) DE PROYECTOS "A"</t>
  </si>
  <si>
    <t>LIDER COORDINADOR (A) DE PROYECTOS INFORMATICOS CRITICOS</t>
  </si>
  <si>
    <t>COORDINADOR (A) "B"</t>
  </si>
  <si>
    <t>COORDINACION DE CALIDAD Y SEGURIDAD INFORMATICA</t>
  </si>
  <si>
    <t>JEFE (A) DE UNIDAD DEPARTAMENTAL "A"</t>
  </si>
  <si>
    <t>JEFATURA DE UNIDAD DEPARTAMENTAL DE CONTROL CALIDAD</t>
  </si>
  <si>
    <t>JEFATURA DE UNIDAD DEPARTAMENTAL DE SEGURIDAD INFORMATICA</t>
  </si>
  <si>
    <t>COORDINACION DE NORMATIVIDAD DE TECNOLOGIAS Y COMUNICACIONES</t>
  </si>
  <si>
    <t>JEFATURA DE UNIDAD DEPARTAMENTAL DE NORMATIVIDAD</t>
  </si>
  <si>
    <t>JEFATURA DE UNIDAD DEPARTAMENTAL DE ANALISIS DE SISTEMAS</t>
  </si>
  <si>
    <t>JEFATURA DE UNIDAD DEPARTAMENTAL DE POLITICAS INTERNAS</t>
  </si>
  <si>
    <t>DIRECTOR (A) "B"</t>
  </si>
  <si>
    <t>DIRECCION DE ATENCION Y SERVICIOS INFORMATICOS</t>
  </si>
  <si>
    <t>SUBDIRECTOR (A) "A"</t>
  </si>
  <si>
    <t>SUBDIRECCION DE ATENCION OPERATIVA</t>
  </si>
  <si>
    <t>JEFATURA DE UNIDAD DEPARTAMENTAL DE INCIDENTES INFORMATICOS</t>
  </si>
  <si>
    <t>JEFATURA DE UNIDAD DEPARTAMENTAL DE OPERACION INFORMATICA</t>
  </si>
  <si>
    <t>SUBDIRECCION DE MESA DE SERVICIO</t>
  </si>
  <si>
    <t>JEFATURA DE UNIDAD DEPARTAMENTAL DE MESA DE AYUDA</t>
  </si>
  <si>
    <t>JEFATURA DE UNIDAD DEPARTAMENTAL DE SERVICIO TECNICO A USUARIOS</t>
  </si>
  <si>
    <t>JEFATURA DE UNIDAD DEPARTAMENTAL DE ATENCION TELEFONICO CENTRALIZADO</t>
  </si>
  <si>
    <t>SUBDIRECCION DE SERVICIOS INFORMATICOS</t>
  </si>
  <si>
    <t>JEFATURA DE UNIDAD DEPARTAMENTAL DE SOPORTE TECNICO A USUARIOS</t>
  </si>
  <si>
    <t>DIRECTOR (A) EJECUTIVO (A) "A"</t>
  </si>
  <si>
    <t>DIRECCION EJECUTIVA DE COMUNICACIONES Y SERVICIOS DE INFRAESTRUCTURA</t>
  </si>
  <si>
    <t>SUBDIRECCION DE REDES</t>
  </si>
  <si>
    <t>JEFATURA DE UNIDAD DEPARTAMENTAL DE REDES DE DATOS</t>
  </si>
  <si>
    <t>JEFATURA DE UNIDAD DEPARTAMENTAL DE REDES DE VOZ</t>
  </si>
  <si>
    <t>SUBDIRECCION DE INFRAESTRUCTURA</t>
  </si>
  <si>
    <t>JEFATURA DE UNIDAD DEPARTAMENTAL DE ENERGIA</t>
  </si>
  <si>
    <t>JEFATURA DE UNIDAD DEPARTAMENTAL DE INTERCONECTIVIDAD</t>
  </si>
  <si>
    <t>SUBDIRECCION DE SERVIDORES</t>
  </si>
  <si>
    <t>JEFATURA DE UNIDAD DEPARTAMENTAL DE ALMACENAMIENTO DE DATOS</t>
  </si>
  <si>
    <t>JEFATURA DE UNIDAD DEPARTAMENTAL DE SERVIDORES FISICOS</t>
  </si>
  <si>
    <t>SUBDIRECCION DE SISTEMAS CRITICOS</t>
  </si>
  <si>
    <t>JEFATURA DE UNIDAD DEPARTAMENTAL DE VIRTUALIZACION</t>
  </si>
  <si>
    <t>JEFATURA DE UNIDAD DEPARTAMENTAL DE SISTEMAS</t>
  </si>
  <si>
    <t>SUBDIRECCION DE OPERACIONES</t>
  </si>
  <si>
    <t>JEFATURA DE UNIDAD DEPARTAMENTAL DE OPERACIONES</t>
  </si>
  <si>
    <t>DIRECCION EJECUTIVA DE DESARROLLO Y OPERACION DE SISTEMAS</t>
  </si>
  <si>
    <t>SUBDIRECCION DE PLANEACION Y ANALISIS DE SISTEMAS</t>
  </si>
  <si>
    <t>JEFATURA DE UNIDAD DEPARTAMENTAL DE PLANEACION Y ANALISIS DE SISTEMAS INTERNOS</t>
  </si>
  <si>
    <t>JEFATURA DE UNIDAD DEPARTAMENTAL DE OPERACION DE SISTEMAS INTERNOS</t>
  </si>
  <si>
    <t>SUBDIRECCION DE OPERACION TECNOLOGICA DE SISTEMAS</t>
  </si>
  <si>
    <t>JEFATURA DE UNIDAD DEPARTAMENTAL DE SOPORTE TECNOLOGICO DE SISTEMAS</t>
  </si>
  <si>
    <t>JEFATURA DE UNIDAD DEPARTAMENTAL DE OPERACION TECNOLOGICA DE SISTEMAS</t>
  </si>
  <si>
    <t>SUBDIRECTOR (A) "B"</t>
  </si>
  <si>
    <t>SUBDIRECCION SISTEMAS PRESUPUESTALES</t>
  </si>
  <si>
    <t>JEFATURA DE UNIDAD DEPARTAMENTAL DE SISTEMAS FINANCIEROS Y CONTABLES</t>
  </si>
  <si>
    <t>JEFATURA DE UNIDAD DEPARTAMENTAL DE SISTEMAS PRESUPUESTALES</t>
  </si>
  <si>
    <t>COORDINACION DE ANALISIS, DESARROLLO Y OPERACION DE SISTEMAS</t>
  </si>
  <si>
    <t>SUBDIRECCION DE ADMINISTRACION Y OPERACION DE BASES DE DATOS</t>
  </si>
  <si>
    <t>JEFATURA DE UNIDAD DEPARTAMENTAL DE ADMINISTRACION DE BASES DE DATOS INTERNAS</t>
  </si>
  <si>
    <t>JEFATURA DE UNIDAD DEPARTAMENTAL DE OPERACION DE BASES DE DATOS INTERNAS</t>
  </si>
  <si>
    <t>SUBDIRECCION DE ATENCION A DESARROLLOS Y OPERACION DE SISTEMAS</t>
  </si>
  <si>
    <t>JEFATURA DE UNIDAD DEPARTAMENTAL DE ATENCION A DESARROLLO DE SISTEMAS</t>
  </si>
  <si>
    <t>JEFATURA DE UNIDAD DEPARTAMENTAL DE ATENCION A LA OPERACION DE SISTEMAS</t>
  </si>
  <si>
    <t>COORDINACION DE DESARROLLO DE SISTEMAS INSTITUCIONALES</t>
  </si>
  <si>
    <t>SUBDIRECCION DE DISEÑO DE SISTEMAS</t>
  </si>
  <si>
    <t>JEFATURA DE UNIDAD DEPARTAMENTAL DE MODELADO DE SISTEMAS</t>
  </si>
  <si>
    <t>JEFATURA DE UNIDAD DEPARTAMENTAL DE CONSTRUCCION DE COMPONENTES DE SOFTWARE</t>
  </si>
  <si>
    <t>SUBDIRECCION DE INGENIERIA DE SISTEMAS</t>
  </si>
  <si>
    <t>JEFATURA DE UNIDAD DEPARTAMENTAL DE IMPLEMENTACION DE SISTEMAS</t>
  </si>
  <si>
    <t>SUBDIRECCION DE MANTENIMIENTO DE SISTEMAS</t>
  </si>
  <si>
    <t>JEFATURA DE UNIDAD DEPARTAMENTAL DE MANTENIMIENTO DE SISTEMAS</t>
  </si>
  <si>
    <t>COORDINACION DE DESARROLLOS ADMINISTRATIVOS</t>
  </si>
  <si>
    <t>SUBDIRECCION DE OPERACION Y DESARROLLOS ADMINISTRATIVOS</t>
  </si>
  <si>
    <t>JEFATURA DE UNIDAD DEPARTAMENTAL DE DESARROLLO DE SISTEMAS ADMINISTRATIVOS</t>
  </si>
  <si>
    <t>JEFATURA DE UNIDAD DEPARTAMENTAL DE OPERACION DE SISTEMAS ADMINISTRATIVOS</t>
  </si>
  <si>
    <t>SUBDIRECCION DE OPERACION Y DESARROLLOS ADMINISTRATIVOS INTERNOS</t>
  </si>
  <si>
    <t>JEFATURA DE UNIDAD DEPARTAMENTAL DE DESARROLLO DE SISTEMAS ADMINISTRATIVOS INTERNOS</t>
  </si>
  <si>
    <t>JEFATURA DE UNIDAD DEPARTAMENTAL DE OPERACION DE SISTEMAS ADMINISTRATIVOS INTERNOS</t>
  </si>
  <si>
    <t>PROFESIONAL EN INFORMATICA</t>
  </si>
  <si>
    <t>ADMINISTRATIVO (A) ESPECIALIZADO (A) "L"</t>
  </si>
  <si>
    <t>SUPERVISOR (A) EN ADMON. Y OPERACION</t>
  </si>
  <si>
    <t>ADMINISTRATIVO (A) TECNICO (A) OPERACIONAL</t>
  </si>
  <si>
    <t>ANALISTA DE DESARROLLO DE PROCESO</t>
  </si>
  <si>
    <t>JEFE (A) DE SISTEMAS ADMINISTRATIVOS</t>
  </si>
  <si>
    <t>JEFE (A) DE OFNA DE DESARROLLO DE PROCESOS</t>
  </si>
  <si>
    <t>JEFE (A) DE OFICINA "E"</t>
  </si>
  <si>
    <t>ANALISTA DE DESARROLLO ADMINISTRATIVO</t>
  </si>
  <si>
    <t>JEFE (A) DE OFNA. DE DESARROLLO DE PROCESOS</t>
  </si>
  <si>
    <t>SECRETARIO (A) DE LA OFICINA DE SPS-36</t>
  </si>
  <si>
    <t>JEFE (A) DE SECCION DE SISTEMAS DE COMPUTO</t>
  </si>
  <si>
    <t>ADMINISTRATIVO (A) OPERATIVO (A)</t>
  </si>
  <si>
    <t>JEFE (A) DE OFICINA DE SISTEMAS DE COMPUTO</t>
  </si>
  <si>
    <t>ANALISTA PROG. DE SIST. ESP. DE COMPUTO</t>
  </si>
  <si>
    <t>SECRETARIO (A) DE DIRECTOR (A) DE AREA</t>
  </si>
  <si>
    <t>ANALISTA DE PROYECTOS</t>
  </si>
  <si>
    <t>ADMINISTRATIVO (A) "D"-ESCALAFON DIGITAL</t>
  </si>
  <si>
    <t>AUDITOR (A) FISCAL</t>
  </si>
  <si>
    <t>TOMADOR (A) DE TIEMPO</t>
  </si>
  <si>
    <t>ADMINISTRATIVO (A) "C"-ESCALAFON DIGITAL</t>
  </si>
  <si>
    <t>JEFE (A) DE SECCION "A"</t>
  </si>
  <si>
    <t>PROGRAMADOR (A) WEB (SIDEN) "B"</t>
  </si>
  <si>
    <t>ANALISTA PROFESIONAL</t>
  </si>
  <si>
    <t>AUXILIAR DE SERVICIOS</t>
  </si>
  <si>
    <t>SUPERVISOR (A) ESPECIALIZADO (A)</t>
  </si>
  <si>
    <t>AUXILIAR DE PROYECTOS</t>
  </si>
  <si>
    <t>ANALISTA ADMINISTRATIVO (A)</t>
  </si>
  <si>
    <t>TECNICO (A) DE INGRESO</t>
  </si>
  <si>
    <t>ANALISTA DE INFORMACION</t>
  </si>
  <si>
    <t>ANALISTA DE SISTEMAS ADMINISTRATIVOS</t>
  </si>
  <si>
    <t>AUXILIAR ADMINISTRATIVO (A) "A"</t>
  </si>
  <si>
    <t>JEFE (A) DE MANTENIMIENTO EN GENERAL "A"</t>
  </si>
  <si>
    <t>TECNICO (A) ADMINISTRATIVO (A)</t>
  </si>
  <si>
    <t>AYUDANTE DE SERVICIOS OFICINA SPS-36</t>
  </si>
  <si>
    <t>AYDTE. DE SERVICIOS</t>
  </si>
  <si>
    <t>OPERADOR (A) DE BASE DE DATOS (SIDEN)</t>
  </si>
  <si>
    <t>TECNICO (A) EN SISTEMAS Y COMUNICACION SIDEN</t>
  </si>
  <si>
    <t>DESARROLLADOR (A) EN SIST. COMP. (SIDEN)</t>
  </si>
  <si>
    <t>TECNICO (A) EN BASE DE DATOS (SIDEN)</t>
  </si>
  <si>
    <t>AUXILIAR DE ANALISTA ADMINISTRATIVO (A)</t>
  </si>
  <si>
    <t>AUXILIAR ADMINISTRATIVO (A)</t>
  </si>
  <si>
    <t>PEON</t>
  </si>
  <si>
    <t>AUXILIAR "A"</t>
  </si>
  <si>
    <t>CATEGORIA DE TRANSICION PROGRAMAS 2025</t>
  </si>
  <si>
    <t>CATEGORIA TEMPORAL DE TRANSICION NOMINA 8</t>
  </si>
  <si>
    <t>AUXILIAR OPERATIVO (A) EN SERVICIOS URBANOS</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</si>
  <si>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</si>
  <si>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ANDRE MARCEL</t>
  </si>
  <si>
    <t>LACARRIERE</t>
  </si>
  <si>
    <t>LEZAMA</t>
  </si>
  <si>
    <t>PAULA YESICA</t>
  </si>
  <si>
    <t>VILLAGOMEZ</t>
  </si>
  <si>
    <t>GOMEZ</t>
  </si>
  <si>
    <t>MAURICIO</t>
  </si>
  <si>
    <t>MEDINA</t>
  </si>
  <si>
    <t>MIRANDA</t>
  </si>
  <si>
    <t>IRIS ROXANA</t>
  </si>
  <si>
    <t>GUERRERO</t>
  </si>
  <si>
    <t>PAREDES</t>
  </si>
  <si>
    <t>VACANTE</t>
  </si>
  <si>
    <t>ANGELICA</t>
  </si>
  <si>
    <t>SANTOS</t>
  </si>
  <si>
    <t>MIRIAN SULLY</t>
  </si>
  <si>
    <t>BAZAN</t>
  </si>
  <si>
    <t>CARRILLO</t>
  </si>
  <si>
    <t>HUGO ENRIQUE</t>
  </si>
  <si>
    <t>NAVARRO</t>
  </si>
  <si>
    <t>VILLEDA</t>
  </si>
  <si>
    <t>MIGUEL ANGEL</t>
  </si>
  <si>
    <t>HERNANDEZ</t>
  </si>
  <si>
    <t>JULIO CESAR</t>
  </si>
  <si>
    <t>DELGADO</t>
  </si>
  <si>
    <t>GARCIA</t>
  </si>
  <si>
    <t>JUAN GERARDO</t>
  </si>
  <si>
    <t>LOPEZ</t>
  </si>
  <si>
    <t>LEDESMA</t>
  </si>
  <si>
    <t>DANIEL</t>
  </si>
  <si>
    <t>JIMENEZ</t>
  </si>
  <si>
    <t>DIAZ</t>
  </si>
  <si>
    <t>ADRIAN</t>
  </si>
  <si>
    <t>RIVERA</t>
  </si>
  <si>
    <t>TRUJILLO</t>
  </si>
  <si>
    <t>HECTOR DANIEL</t>
  </si>
  <si>
    <t>FLORES</t>
  </si>
  <si>
    <t>JOSE DAVID</t>
  </si>
  <si>
    <t>ROJAS</t>
  </si>
  <si>
    <t>JOSE GILBERTO</t>
  </si>
  <si>
    <t>ESTRADA</t>
  </si>
  <si>
    <t>PEREZ</t>
  </si>
  <si>
    <t>YAIR</t>
  </si>
  <si>
    <t>RAMIREZ</t>
  </si>
  <si>
    <t>LICONA</t>
  </si>
  <si>
    <t>HEIDY JANNET</t>
  </si>
  <si>
    <t>DOMINGUEZ</t>
  </si>
  <si>
    <t>HUEPALCALCO</t>
  </si>
  <si>
    <t>ARREDONDO</t>
  </si>
  <si>
    <t>MARIA GUADALUPE</t>
  </si>
  <si>
    <t>GALICIA</t>
  </si>
  <si>
    <t>ROSAS</t>
  </si>
  <si>
    <t>MARIO RENE</t>
  </si>
  <si>
    <t>BARRIENTOS</t>
  </si>
  <si>
    <t>GUZMAN</t>
  </si>
  <si>
    <t>EDUARDO</t>
  </si>
  <si>
    <t>MORIN</t>
  </si>
  <si>
    <t>GERARDO</t>
  </si>
  <si>
    <t>AVALOS</t>
  </si>
  <si>
    <t>MARGARITA</t>
  </si>
  <si>
    <t>MARTINEZ</t>
  </si>
  <si>
    <t>JAIME GEOVANI</t>
  </si>
  <si>
    <t>RODRIGUEZ</t>
  </si>
  <si>
    <t>OMAR</t>
  </si>
  <si>
    <t>VAZQUEZ</t>
  </si>
  <si>
    <t>TORRALVA</t>
  </si>
  <si>
    <t>JESICA</t>
  </si>
  <si>
    <t>MENDOZA</t>
  </si>
  <si>
    <t>SOTELO</t>
  </si>
  <si>
    <t>WENDY IVONNE</t>
  </si>
  <si>
    <t>HUITRON</t>
  </si>
  <si>
    <t>LILIANA YURITZI</t>
  </si>
  <si>
    <t>ANDRADE</t>
  </si>
  <si>
    <t>GLORIA ETZEL</t>
  </si>
  <si>
    <t>FERNANDEZ</t>
  </si>
  <si>
    <t>SANDOVAL</t>
  </si>
  <si>
    <t>DE LA TORRE</t>
  </si>
  <si>
    <t>JAVIER DAVID</t>
  </si>
  <si>
    <t>CABRERA</t>
  </si>
  <si>
    <t>MOLINA</t>
  </si>
  <si>
    <t>CARLOS</t>
  </si>
  <si>
    <t>CABALLERO</t>
  </si>
  <si>
    <t>ENRIQUEZ</t>
  </si>
  <si>
    <t>MANUEL ISRAEL</t>
  </si>
  <si>
    <t>ZAMORANO</t>
  </si>
  <si>
    <t>DANIELA</t>
  </si>
  <si>
    <t>ARROYO</t>
  </si>
  <si>
    <t>CRISTOBAL</t>
  </si>
  <si>
    <t>PAUL</t>
  </si>
  <si>
    <t>MORA</t>
  </si>
  <si>
    <t>MUÑOZ</t>
  </si>
  <si>
    <t>RAYMUNDO</t>
  </si>
  <si>
    <t>ABRAHAM</t>
  </si>
  <si>
    <t>CALDERON</t>
  </si>
  <si>
    <t>RAUL</t>
  </si>
  <si>
    <t>APARICIO</t>
  </si>
  <si>
    <t>IBARRA</t>
  </si>
  <si>
    <t>LUIS FABIAN</t>
  </si>
  <si>
    <t>SILVA</t>
  </si>
  <si>
    <t>OLGA JAZMIN</t>
  </si>
  <si>
    <t>SANCHEZ</t>
  </si>
  <si>
    <t>CASTRO</t>
  </si>
  <si>
    <t>CECILIA AMAIRANI</t>
  </si>
  <si>
    <t>VIRUEL</t>
  </si>
  <si>
    <t>GUSTAVO EDUARDO</t>
  </si>
  <si>
    <t>JUAREZ</t>
  </si>
  <si>
    <t>BAUTISTA</t>
  </si>
  <si>
    <t>TOMAS ADRIAN</t>
  </si>
  <si>
    <t>CHAVEZ</t>
  </si>
  <si>
    <t>RODRIGO ANGEL</t>
  </si>
  <si>
    <t>AREVALO</t>
  </si>
  <si>
    <t>DAVID</t>
  </si>
  <si>
    <t>ARPIDE</t>
  </si>
  <si>
    <t>JOSE LUIS</t>
  </si>
  <si>
    <t>GONZALEZ</t>
  </si>
  <si>
    <t>DIEGO EDUARDO</t>
  </si>
  <si>
    <t>MENDEZ</t>
  </si>
  <si>
    <t>ADRIANA</t>
  </si>
  <si>
    <t>JORDAN JESUS</t>
  </si>
  <si>
    <t>CRUZ</t>
  </si>
  <si>
    <t>GUTIERREZ</t>
  </si>
  <si>
    <t>FELIPE DE JESUS</t>
  </si>
  <si>
    <t>SEGURA</t>
  </si>
  <si>
    <t>RETANA</t>
  </si>
  <si>
    <t>CARLOS AGUSTIN</t>
  </si>
  <si>
    <t>AVILA</t>
  </si>
  <si>
    <t>GLORIA NANCY</t>
  </si>
  <si>
    <t>LOERA</t>
  </si>
  <si>
    <t>MALAGON</t>
  </si>
  <si>
    <t>JOAQUIN</t>
  </si>
  <si>
    <t>GALVAN</t>
  </si>
  <si>
    <t>ANGELES</t>
  </si>
  <si>
    <t>ANGEL MANELIK</t>
  </si>
  <si>
    <t>ALVAREZ</t>
  </si>
  <si>
    <t>BENITO</t>
  </si>
  <si>
    <t>JOSE ANTONIO</t>
  </si>
  <si>
    <t>ANTONIO</t>
  </si>
  <si>
    <t>MORALES</t>
  </si>
  <si>
    <t>ZUÑIGA</t>
  </si>
  <si>
    <t>ULISES</t>
  </si>
  <si>
    <t>REYES</t>
  </si>
  <si>
    <t>LUIS FERNANDO</t>
  </si>
  <si>
    <t>DE LA ROSA</t>
  </si>
  <si>
    <t>OLVERA</t>
  </si>
  <si>
    <t>CESAR</t>
  </si>
  <si>
    <t>SOLIS</t>
  </si>
  <si>
    <t>LUNA</t>
  </si>
  <si>
    <t>MARCO ANTONIO</t>
  </si>
  <si>
    <t>PIÑA</t>
  </si>
  <si>
    <t>GABRIELA</t>
  </si>
  <si>
    <t>ARAUJO</t>
  </si>
  <si>
    <t>ROGELIO</t>
  </si>
  <si>
    <t>BAEZA</t>
  </si>
  <si>
    <t>CERVANTES</t>
  </si>
  <si>
    <t>NARVAEZ</t>
  </si>
  <si>
    <t>ENRIQUE</t>
  </si>
  <si>
    <t>ESQUIVEL</t>
  </si>
  <si>
    <t>ALBERTO</t>
  </si>
  <si>
    <t>ORTIZ</t>
  </si>
  <si>
    <t>FAVIAN</t>
  </si>
  <si>
    <t>NATERAS</t>
  </si>
  <si>
    <t>JUAN MANUEL</t>
  </si>
  <si>
    <t>PIMENTEL</t>
  </si>
  <si>
    <t>JORGE ARTURO</t>
  </si>
  <si>
    <t>HORTA</t>
  </si>
  <si>
    <t>MARIANO</t>
  </si>
  <si>
    <t>LULE</t>
  </si>
  <si>
    <t>VARELA</t>
  </si>
  <si>
    <t>LUZ ARACELI</t>
  </si>
  <si>
    <t>CASTILLO</t>
  </si>
  <si>
    <t>MARIA ELVIA</t>
  </si>
  <si>
    <t>MONTES</t>
  </si>
  <si>
    <t>CORTEZ</t>
  </si>
  <si>
    <t>ALICIA JUANA</t>
  </si>
  <si>
    <t>GARZON</t>
  </si>
  <si>
    <t>DUBIEL</t>
  </si>
  <si>
    <t>NAVA</t>
  </si>
  <si>
    <t>SERRANO</t>
  </si>
  <si>
    <t>JOSE LUIS FLORENTINO</t>
  </si>
  <si>
    <t>PANTOJA</t>
  </si>
  <si>
    <t>GUERRA</t>
  </si>
  <si>
    <t>QUINTANAR</t>
  </si>
  <si>
    <t>SEVILLA</t>
  </si>
  <si>
    <t>ELI</t>
  </si>
  <si>
    <t>ROMERO</t>
  </si>
  <si>
    <t>MARIA DE JESUS</t>
  </si>
  <si>
    <t>MEDRANO</t>
  </si>
  <si>
    <t>MARIA ELENA</t>
  </si>
  <si>
    <t>SANTIAGO</t>
  </si>
  <si>
    <t>BRETON</t>
  </si>
  <si>
    <t>PATRICIO DE JESUS</t>
  </si>
  <si>
    <t>SOLORZANO</t>
  </si>
  <si>
    <t>PINTO</t>
  </si>
  <si>
    <t>ROBERTO</t>
  </si>
  <si>
    <t>SUAREZ</t>
  </si>
  <si>
    <t>XOCHICALE</t>
  </si>
  <si>
    <t>SALDIVAR</t>
  </si>
  <si>
    <t>ABUNDIO</t>
  </si>
  <si>
    <t>JAEN</t>
  </si>
  <si>
    <t>ALEJANDRA DARIA</t>
  </si>
  <si>
    <t>MAYORIDO</t>
  </si>
  <si>
    <t>DAVID ALEJANDRO</t>
  </si>
  <si>
    <t>BARRIOS</t>
  </si>
  <si>
    <t>DIEGO ANDRAWI</t>
  </si>
  <si>
    <t>CURIEL</t>
  </si>
  <si>
    <t>OSORIO</t>
  </si>
  <si>
    <t>VICTOR MANUEL</t>
  </si>
  <si>
    <t>DE MEDINA</t>
  </si>
  <si>
    <t>LEOPOLD</t>
  </si>
  <si>
    <t>LIBRADA GRACIELA</t>
  </si>
  <si>
    <t>MARIA ISABEL</t>
  </si>
  <si>
    <t>GANTE</t>
  </si>
  <si>
    <t>KARLA GABRIELA</t>
  </si>
  <si>
    <t>OJEDA</t>
  </si>
  <si>
    <t>YESENIA ELODIA</t>
  </si>
  <si>
    <t>CORONA</t>
  </si>
  <si>
    <t>MARTHA</t>
  </si>
  <si>
    <t>MARIA PAMELA</t>
  </si>
  <si>
    <t>LINARES</t>
  </si>
  <si>
    <t>JUAN CARLOS</t>
  </si>
  <si>
    <t>MONTOYA</t>
  </si>
  <si>
    <t>MALDONADO</t>
  </si>
  <si>
    <t>PASTRANA</t>
  </si>
  <si>
    <t>FRANCISCO</t>
  </si>
  <si>
    <t>LORENZO</t>
  </si>
  <si>
    <t>MENESES</t>
  </si>
  <si>
    <t>MARIA CRISTINA</t>
  </si>
  <si>
    <t>NOLASCO</t>
  </si>
  <si>
    <t>ESPARZA</t>
  </si>
  <si>
    <t>JOSE ANTONIO DE LA LUZ</t>
  </si>
  <si>
    <t>Y VEGA</t>
  </si>
  <si>
    <t>GABRIELA LEONOR</t>
  </si>
  <si>
    <t>PEREZFORT</t>
  </si>
  <si>
    <t>TORRES</t>
  </si>
  <si>
    <t>RIOS</t>
  </si>
  <si>
    <t>GRACIELA</t>
  </si>
  <si>
    <t>SIGALA</t>
  </si>
  <si>
    <t>MARTIN SALVADOR</t>
  </si>
  <si>
    <t>TENORIO</t>
  </si>
  <si>
    <t>PUENTE</t>
  </si>
  <si>
    <t>ALEJANDRO</t>
  </si>
  <si>
    <t>AGUILAR</t>
  </si>
  <si>
    <t>ALAN</t>
  </si>
  <si>
    <t>JOSE SALVADOR</t>
  </si>
  <si>
    <t>CARDENAS</t>
  </si>
  <si>
    <t>ERASMO</t>
  </si>
  <si>
    <t>ALTAMIRANO</t>
  </si>
  <si>
    <t>MARIA ELVIRA</t>
  </si>
  <si>
    <t>SERGIO</t>
  </si>
  <si>
    <t>CORNEJO</t>
  </si>
  <si>
    <t>JESUS RICARDO</t>
  </si>
  <si>
    <t>AGUIRRE</t>
  </si>
  <si>
    <t>YOLANDA</t>
  </si>
  <si>
    <t>GODINEZ</t>
  </si>
  <si>
    <t>FERNANDO</t>
  </si>
  <si>
    <t>NORA ELVIA</t>
  </si>
  <si>
    <t>FRANCO</t>
  </si>
  <si>
    <t>NAYELI LORENA</t>
  </si>
  <si>
    <t>HUMBERTO</t>
  </si>
  <si>
    <t>CORINA</t>
  </si>
  <si>
    <t>RANGEL</t>
  </si>
  <si>
    <t>ESPINOSA</t>
  </si>
  <si>
    <t>RENDON</t>
  </si>
  <si>
    <t>MARIO ALBERTO</t>
  </si>
  <si>
    <t>RIVAS</t>
  </si>
  <si>
    <t>SOTO</t>
  </si>
  <si>
    <t>MARIA LUISA</t>
  </si>
  <si>
    <t>MONTALVO</t>
  </si>
  <si>
    <t>ALMA DELIA</t>
  </si>
  <si>
    <t>PINEDA</t>
  </si>
  <si>
    <t>RUIZ</t>
  </si>
  <si>
    <t>JORGE ROLANDO</t>
  </si>
  <si>
    <t>GONZALO</t>
  </si>
  <si>
    <t>TAVERA</t>
  </si>
  <si>
    <t>JOSE DE JESUS</t>
  </si>
  <si>
    <t>BORJA</t>
  </si>
  <si>
    <t>PEÑA</t>
  </si>
  <si>
    <t>MARIA DEL ROCIO</t>
  </si>
  <si>
    <t>CAJERO</t>
  </si>
  <si>
    <t>RICARDO</t>
  </si>
  <si>
    <t>LAURA GEORGINA</t>
  </si>
  <si>
    <t>LIRA</t>
  </si>
  <si>
    <t>VARGAS</t>
  </si>
  <si>
    <t>LEONEL</t>
  </si>
  <si>
    <t>RAMOS</t>
  </si>
  <si>
    <t>IRENE</t>
  </si>
  <si>
    <t>TREJO</t>
  </si>
  <si>
    <t>WENCES</t>
  </si>
  <si>
    <t>PAVEL</t>
  </si>
  <si>
    <t>GRAULLERA</t>
  </si>
  <si>
    <t>MIRCE SARAHI</t>
  </si>
  <si>
    <t>CAMACHO</t>
  </si>
  <si>
    <t>JORGE ALFREDO</t>
  </si>
  <si>
    <t>CARTAGENA</t>
  </si>
  <si>
    <t>BRIAN</t>
  </si>
  <si>
    <t>DE LA CRUZ</t>
  </si>
  <si>
    <t>MORENO</t>
  </si>
  <si>
    <t>JOSE ISMAEL</t>
  </si>
  <si>
    <t>JOSE LUIS ALDO</t>
  </si>
  <si>
    <t>MONTIEL</t>
  </si>
  <si>
    <t>RIVEROS</t>
  </si>
  <si>
    <t>FRANCISCO ULISES</t>
  </si>
  <si>
    <t>ORTEGA</t>
  </si>
  <si>
    <t>GOROZPE</t>
  </si>
  <si>
    <t>ELIZABETH</t>
  </si>
  <si>
    <t>AIDE</t>
  </si>
  <si>
    <t>SALAS</t>
  </si>
  <si>
    <t>VALDIVIESO</t>
  </si>
  <si>
    <t>JOEL ABRAHAM</t>
  </si>
  <si>
    <t>GUADALUPE</t>
  </si>
  <si>
    <t>VERGARA</t>
  </si>
  <si>
    <t>HERRERA</t>
  </si>
  <si>
    <t>MARTIN</t>
  </si>
  <si>
    <t>BACA</t>
  </si>
  <si>
    <t>MARIA</t>
  </si>
  <si>
    <t>FERMIN</t>
  </si>
  <si>
    <t>ROBLES</t>
  </si>
  <si>
    <t>PEDRO</t>
  </si>
  <si>
    <t>CARRASCO</t>
  </si>
  <si>
    <t>OSCAR FERMIN</t>
  </si>
  <si>
    <t>CORTES</t>
  </si>
  <si>
    <t>JAVIER AARON</t>
  </si>
  <si>
    <t>CISNEROS</t>
  </si>
  <si>
    <t>CLAUDIA OLIVIA</t>
  </si>
  <si>
    <t>YULIANA BELINA</t>
  </si>
  <si>
    <t>MARTINA PATRICIA</t>
  </si>
  <si>
    <t>PELAEZ</t>
  </si>
  <si>
    <t>AGUSTIN CORNELIO</t>
  </si>
  <si>
    <t>ARREOLA</t>
  </si>
  <si>
    <t>DAMIAN</t>
  </si>
  <si>
    <t>GALLEGOS</t>
  </si>
  <si>
    <t>MELENDEZ</t>
  </si>
  <si>
    <t>SAGAHON</t>
  </si>
  <si>
    <t>SILVIA</t>
  </si>
  <si>
    <t>MEZA</t>
  </si>
  <si>
    <t>CERON</t>
  </si>
  <si>
    <t>PERLA JAZMIN</t>
  </si>
  <si>
    <t>MUJICA</t>
  </si>
  <si>
    <t>VANIA OSIRIS</t>
  </si>
  <si>
    <t>JAIME FRANCISCO</t>
  </si>
  <si>
    <t>MARCO ABRAHAM</t>
  </si>
  <si>
    <t>DIANA LAURA</t>
  </si>
  <si>
    <t>CONDE</t>
  </si>
  <si>
    <t>ISABEL</t>
  </si>
  <si>
    <t>SALINAS</t>
  </si>
  <si>
    <t>CALVO</t>
  </si>
  <si>
    <t>XIMENA</t>
  </si>
  <si>
    <t>ZAVALETA</t>
  </si>
  <si>
    <t>BENITEZ</t>
  </si>
  <si>
    <t>SARAI</t>
  </si>
  <si>
    <t>CAAMAÑO</t>
  </si>
  <si>
    <t>PACHECO</t>
  </si>
  <si>
    <t>ERIKA</t>
  </si>
  <si>
    <t>ESPINOZA</t>
  </si>
  <si>
    <t>LUGO</t>
  </si>
  <si>
    <t>KAREN EDITH</t>
  </si>
  <si>
    <t>JUANA ALIN</t>
  </si>
  <si>
    <t>IVAN</t>
  </si>
  <si>
    <t>VALENCIA</t>
  </si>
  <si>
    <t>BONILLA</t>
  </si>
  <si>
    <t>WENDY</t>
  </si>
  <si>
    <t>CAIN</t>
  </si>
  <si>
    <t>SOSA</t>
  </si>
  <si>
    <t>SANDRA</t>
  </si>
  <si>
    <t>ELIZALDE</t>
  </si>
  <si>
    <t>MARIA FERNANDA</t>
  </si>
  <si>
    <t>MACIAS</t>
  </si>
  <si>
    <t>FRANCISCO CRESCENCIO</t>
  </si>
  <si>
    <t>SORIANO</t>
  </si>
  <si>
    <t>HELEODORO</t>
  </si>
  <si>
    <t>DIEGO</t>
  </si>
  <si>
    <t>VALLADOLID</t>
  </si>
  <si>
    <t>OREGEL</t>
  </si>
  <si>
    <t>YURI EDUARDO</t>
  </si>
  <si>
    <t>LORIA</t>
  </si>
  <si>
    <t>RUVALCABA</t>
  </si>
  <si>
    <t>MARCO AURELIO</t>
  </si>
  <si>
    <t>VALENTIN</t>
  </si>
  <si>
    <t>ROSA MARIA</t>
  </si>
  <si>
    <t>LAVALLE</t>
  </si>
  <si>
    <t>EFREN</t>
  </si>
  <si>
    <t>ABAD</t>
  </si>
  <si>
    <t>MAYA</t>
  </si>
  <si>
    <t>SOFIA</t>
  </si>
  <si>
    <t>ABONCE</t>
  </si>
  <si>
    <t>PRADO</t>
  </si>
  <si>
    <t>FRANCISCO JAVIER</t>
  </si>
  <si>
    <t>PUEBLA</t>
  </si>
  <si>
    <t>RUTH ARACELI</t>
  </si>
  <si>
    <t>DIAZ DE LEON</t>
  </si>
  <si>
    <t>DAVID ISAI</t>
  </si>
  <si>
    <t>AYALA</t>
  </si>
  <si>
    <t>ZAVALA</t>
  </si>
  <si>
    <t>NARDA NOELIA</t>
  </si>
  <si>
    <t>BARCENAS</t>
  </si>
  <si>
    <t>NAVARRETE</t>
  </si>
  <si>
    <t>GARCILAZO</t>
  </si>
  <si>
    <t>ANGEL</t>
  </si>
  <si>
    <t>CAMPOS</t>
  </si>
  <si>
    <t>MARIA LESLY</t>
  </si>
  <si>
    <t>ROSALVA</t>
  </si>
  <si>
    <t>ORDOÑEZ</t>
  </si>
  <si>
    <t>ACOSTA</t>
  </si>
  <si>
    <t>LUIS NORBERTO</t>
  </si>
  <si>
    <t>GREICY GINNIAM</t>
  </si>
  <si>
    <t>CLAUDIA BELEN</t>
  </si>
  <si>
    <t>GRANADOS</t>
  </si>
  <si>
    <t>DIANA ALEJANDRA</t>
  </si>
  <si>
    <t>AGUILERA</t>
  </si>
  <si>
    <t>JOSE MARTIN</t>
  </si>
  <si>
    <t>LUIS RAMON</t>
  </si>
  <si>
    <t>CHRISTIAN BARUCH</t>
  </si>
  <si>
    <t>VELAZQUILLO</t>
  </si>
  <si>
    <t>MARIA DE LOURDES</t>
  </si>
  <si>
    <t>FABIOLA GABRIELA</t>
  </si>
  <si>
    <t>VANESSA RENATA</t>
  </si>
  <si>
    <t>HILDA GUADALUPE</t>
  </si>
  <si>
    <t>BARRERA</t>
  </si>
  <si>
    <t>DIEGO FABIAN</t>
  </si>
  <si>
    <t>NANCY</t>
  </si>
  <si>
    <t>MARIA JOSE</t>
  </si>
  <si>
    <t>OROPEZA</t>
  </si>
  <si>
    <t>MARQUEZ</t>
  </si>
  <si>
    <t>DANTE FERNANDO</t>
  </si>
  <si>
    <t>MIGUEL ALEJANDRO</t>
  </si>
  <si>
    <t>PERAZA</t>
  </si>
  <si>
    <t>VERONICA</t>
  </si>
  <si>
    <t>KARLA LITZY</t>
  </si>
  <si>
    <t>AZUCENA YETLANETZI</t>
  </si>
  <si>
    <t>REAY</t>
  </si>
  <si>
    <t>JUAN DANIEL</t>
  </si>
  <si>
    <t>VALVERDE</t>
  </si>
  <si>
    <t>LOZANO</t>
  </si>
  <si>
    <t>JORGE ALBERTO</t>
  </si>
  <si>
    <t>VILLANUEVA</t>
  </si>
  <si>
    <t>MARTINECK</t>
  </si>
  <si>
    <t>ARIAS</t>
  </si>
  <si>
    <t>PALACIOS</t>
  </si>
  <si>
    <t>ANGEL ANTONIO</t>
  </si>
  <si>
    <t>FRIAS</t>
  </si>
  <si>
    <t>MAR</t>
  </si>
  <si>
    <t>JUAN</t>
  </si>
  <si>
    <t>ALDANA</t>
  </si>
  <si>
    <t>JOSUE</t>
  </si>
  <si>
    <t>RODRIGO</t>
  </si>
  <si>
    <t>SIMON</t>
  </si>
  <si>
    <t>NADIA ALEXANDRA</t>
  </si>
  <si>
    <t>CALVA</t>
  </si>
  <si>
    <t>SEBASTIAN LEONARDO</t>
  </si>
  <si>
    <t>NOTA DE PERCEPCIONES EN DINERO, PERCEPCIONES ADICIONALES EN ESPECIE, INGRESOS, SISTEMAS DE COMPENSACIÓN, GRATIFICACIONES, PRIMAS, COMISIONES, DIETAS, BONOS, ESTÍMULOS, APOYOS ECONÓMICOS, PRESTACIONES ECONÓMICAS Y PRESTACIONES EN ESPECIE. NO SE OTORGAN PRESTACIONES A LOS (LAS) PRESTADORES (AS) DE SERVICIOS PROFESIONALES POR HONORARIOS ASIMILABLES A SALARIOS, TOMANDO EN CONSIDERACIÓN QUE LA LEY FEDERAL DE LOS TRABAJADORES AL SERVICIO DEL ESTADO EN SU ARTÍCULO 8VO. ESTABLECE: ART. 8. QUEDAN EXCLUIDOS DEL RÉGIMEN DE ESTA LEY LOS TRABAJADORES DE CONFIANZA A QUE SE REFIERE EL ART. 5, LOS MIEMBROS DEL EJÉRCITO Y ARMADA NACIONAL, CON EXCEPCIÓN DEL PERSONAL CIVIL DE LAS SECRETARIAS DE LA DEFENSA NACIONAL, DE MARINA; EL PERSONAL MILITARIZADO O QUE SE MILITARICE LEGALMENTE; LOS MIEMBROS DEL SERVICIO EXTERIOR MEXICANO; EL PERSONAL DE VIGILANCIA DE LOS ESTABLECIMIENTOS PENITENCIARIOS, CÁRCELES O GALERAS Y AQUELLOS QUE PRESTEN SUS SERVICIOS MEDIANTE CONTRATO CIVIL O QUE SEAN SUJETOS AL PAGO DE HONORARIOS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</si>
</sst>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44"/>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45</v>
      </c>
      <c r="F8" s="5" t="s">
        <v>224</v>
      </c>
      <c r="G8" s="5" t="s">
        <v>225</v>
      </c>
      <c r="H8" s="5" t="s">
        <v>225</v>
      </c>
      <c r="I8" s="5" t="s">
        <v>346</v>
      </c>
      <c r="J8" s="5" t="s">
        <v>347</v>
      </c>
      <c r="K8" s="5" t="s">
        <v>348</v>
      </c>
      <c r="L8" s="5" t="s">
        <v>91</v>
      </c>
      <c r="M8" s="5">
        <v>95327</v>
      </c>
      <c r="N8" t="s">
        <v>212</v>
      </c>
      <c r="O8" s="5">
        <v>70665.5</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46203</v>
      </c>
    </row>
    <row r="9" spans="1:32" x14ac:dyDescent="0.25">
      <c r="A9" s="5">
        <v>2026</v>
      </c>
      <c r="B9" s="3">
        <v>46113</v>
      </c>
      <c r="C9" s="3">
        <v>46203</v>
      </c>
      <c r="D9" s="5" t="s">
        <v>84</v>
      </c>
      <c r="E9" s="5">
        <v>23</v>
      </c>
      <c r="F9" s="5" t="s">
        <v>226</v>
      </c>
      <c r="G9" s="5" t="s">
        <v>227</v>
      </c>
      <c r="H9" s="5" t="s">
        <v>225</v>
      </c>
      <c r="I9" s="5" t="s">
        <v>349</v>
      </c>
      <c r="J9" s="5" t="s">
        <v>350</v>
      </c>
      <c r="K9" s="5" t="s">
        <v>351</v>
      </c>
      <c r="L9" s="5" t="s">
        <v>92</v>
      </c>
      <c r="M9" s="5">
        <v>19528</v>
      </c>
      <c r="N9" s="5" t="s">
        <v>212</v>
      </c>
      <c r="O9" s="5">
        <v>16374.78</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46203</v>
      </c>
    </row>
    <row r="10" spans="1:32" x14ac:dyDescent="0.25">
      <c r="A10" s="5">
        <v>2026</v>
      </c>
      <c r="B10" s="3">
        <v>46113</v>
      </c>
      <c r="C10" s="3">
        <v>46203</v>
      </c>
      <c r="D10" s="5" t="s">
        <v>84</v>
      </c>
      <c r="E10" s="5">
        <v>34</v>
      </c>
      <c r="F10" s="5" t="s">
        <v>228</v>
      </c>
      <c r="G10" s="5" t="s">
        <v>229</v>
      </c>
      <c r="H10" s="5" t="s">
        <v>225</v>
      </c>
      <c r="I10" s="5" t="s">
        <v>352</v>
      </c>
      <c r="J10" s="5" t="s">
        <v>353</v>
      </c>
      <c r="K10" s="5" t="s">
        <v>354</v>
      </c>
      <c r="L10" s="5" t="s">
        <v>91</v>
      </c>
      <c r="M10" s="5">
        <v>46576</v>
      </c>
      <c r="N10" s="5" t="s">
        <v>212</v>
      </c>
      <c r="O10" s="5">
        <v>37071</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46203</v>
      </c>
    </row>
    <row r="11" spans="1:32" x14ac:dyDescent="0.25">
      <c r="A11" s="5">
        <v>2026</v>
      </c>
      <c r="B11" s="3">
        <v>46113</v>
      </c>
      <c r="C11" s="3">
        <v>46203</v>
      </c>
      <c r="D11" s="5" t="s">
        <v>84</v>
      </c>
      <c r="E11" s="5">
        <v>25</v>
      </c>
      <c r="F11" s="5" t="s">
        <v>230</v>
      </c>
      <c r="G11" s="5" t="s">
        <v>231</v>
      </c>
      <c r="H11" s="5" t="s">
        <v>225</v>
      </c>
      <c r="I11" s="5" t="s">
        <v>355</v>
      </c>
      <c r="J11" s="5" t="s">
        <v>356</v>
      </c>
      <c r="K11" s="5" t="s">
        <v>357</v>
      </c>
      <c r="L11" s="5" t="s">
        <v>92</v>
      </c>
      <c r="M11" s="5">
        <v>24672</v>
      </c>
      <c r="N11" s="5" t="s">
        <v>212</v>
      </c>
      <c r="O11" s="5">
        <v>20384.75</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46203</v>
      </c>
    </row>
    <row r="12" spans="1:32" x14ac:dyDescent="0.25">
      <c r="A12" s="5">
        <v>2026</v>
      </c>
      <c r="B12" s="3">
        <v>46113</v>
      </c>
      <c r="C12" s="3">
        <v>46203</v>
      </c>
      <c r="D12" s="5" t="s">
        <v>84</v>
      </c>
      <c r="E12" s="5">
        <v>25</v>
      </c>
      <c r="F12" s="5" t="s">
        <v>230</v>
      </c>
      <c r="G12" s="5" t="s">
        <v>232</v>
      </c>
      <c r="H12" s="5" t="s">
        <v>225</v>
      </c>
      <c r="I12" s="5" t="s">
        <v>358</v>
      </c>
      <c r="J12" s="5" t="s">
        <v>358</v>
      </c>
      <c r="K12" s="5" t="s">
        <v>358</v>
      </c>
      <c r="L12" s="5"/>
      <c r="M12" s="5">
        <v>0</v>
      </c>
      <c r="N12" s="5" t="s">
        <v>212</v>
      </c>
      <c r="O12" s="5">
        <v>0</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46203</v>
      </c>
    </row>
    <row r="13" spans="1:32" x14ac:dyDescent="0.25">
      <c r="A13" s="5">
        <v>2026</v>
      </c>
      <c r="B13" s="3">
        <v>46113</v>
      </c>
      <c r="C13" s="3">
        <v>46203</v>
      </c>
      <c r="D13" s="5" t="s">
        <v>84</v>
      </c>
      <c r="E13" s="5">
        <v>34</v>
      </c>
      <c r="F13" s="5" t="s">
        <v>228</v>
      </c>
      <c r="G13" s="5" t="s">
        <v>233</v>
      </c>
      <c r="H13" s="5" t="s">
        <v>225</v>
      </c>
      <c r="I13" s="5" t="s">
        <v>359</v>
      </c>
      <c r="J13" s="5" t="s">
        <v>360</v>
      </c>
      <c r="K13" s="5" t="s">
        <v>353</v>
      </c>
      <c r="L13" s="5" t="s">
        <v>92</v>
      </c>
      <c r="M13" s="5">
        <v>46576</v>
      </c>
      <c r="N13" s="5" t="s">
        <v>212</v>
      </c>
      <c r="O13" s="5">
        <v>37071</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46203</v>
      </c>
    </row>
    <row r="14" spans="1:32" x14ac:dyDescent="0.25">
      <c r="A14" s="5">
        <v>2026</v>
      </c>
      <c r="B14" s="3">
        <v>46113</v>
      </c>
      <c r="C14" s="3">
        <v>46203</v>
      </c>
      <c r="D14" s="5" t="s">
        <v>84</v>
      </c>
      <c r="E14" s="5">
        <v>25</v>
      </c>
      <c r="F14" s="5" t="s">
        <v>230</v>
      </c>
      <c r="G14" s="5" t="s">
        <v>234</v>
      </c>
      <c r="H14" s="5" t="s">
        <v>225</v>
      </c>
      <c r="I14" s="5" t="s">
        <v>361</v>
      </c>
      <c r="J14" s="5" t="s">
        <v>362</v>
      </c>
      <c r="K14" s="5" t="s">
        <v>363</v>
      </c>
      <c r="L14" s="5" t="s">
        <v>92</v>
      </c>
      <c r="M14" s="5">
        <v>24672</v>
      </c>
      <c r="N14" s="5" t="s">
        <v>212</v>
      </c>
      <c r="O14" s="5">
        <v>20384.75</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46203</v>
      </c>
    </row>
    <row r="15" spans="1:32" x14ac:dyDescent="0.25">
      <c r="A15" s="5">
        <v>2026</v>
      </c>
      <c r="B15" s="3">
        <v>46113</v>
      </c>
      <c r="C15" s="3">
        <v>46203</v>
      </c>
      <c r="D15" s="5" t="s">
        <v>84</v>
      </c>
      <c r="E15" s="5">
        <v>25</v>
      </c>
      <c r="F15" s="5" t="s">
        <v>230</v>
      </c>
      <c r="G15" s="5" t="s">
        <v>235</v>
      </c>
      <c r="H15" s="5" t="s">
        <v>225</v>
      </c>
      <c r="I15" s="5" t="s">
        <v>364</v>
      </c>
      <c r="J15" s="5" t="s">
        <v>365</v>
      </c>
      <c r="K15" s="5" t="s">
        <v>366</v>
      </c>
      <c r="L15" s="5" t="s">
        <v>91</v>
      </c>
      <c r="M15" s="5">
        <v>24672</v>
      </c>
      <c r="N15" s="5" t="s">
        <v>212</v>
      </c>
      <c r="O15" s="5">
        <v>20384.75</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46203</v>
      </c>
    </row>
    <row r="16" spans="1:32" x14ac:dyDescent="0.25">
      <c r="A16" s="5">
        <v>2026</v>
      </c>
      <c r="B16" s="3">
        <v>46113</v>
      </c>
      <c r="C16" s="3">
        <v>46203</v>
      </c>
      <c r="D16" s="5" t="s">
        <v>84</v>
      </c>
      <c r="E16" s="5">
        <v>25</v>
      </c>
      <c r="F16" s="5" t="s">
        <v>230</v>
      </c>
      <c r="G16" s="5" t="s">
        <v>236</v>
      </c>
      <c r="H16" s="5" t="s">
        <v>225</v>
      </c>
      <c r="I16" s="5" t="s">
        <v>367</v>
      </c>
      <c r="J16" s="5" t="s">
        <v>368</v>
      </c>
      <c r="K16" s="5" t="s">
        <v>363</v>
      </c>
      <c r="L16" s="5" t="s">
        <v>91</v>
      </c>
      <c r="M16" s="5">
        <v>24672</v>
      </c>
      <c r="N16" s="5" t="s">
        <v>212</v>
      </c>
      <c r="O16" s="5">
        <v>20384.75</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46203</v>
      </c>
    </row>
    <row r="17" spans="1:31" x14ac:dyDescent="0.25">
      <c r="A17" s="5">
        <v>2026</v>
      </c>
      <c r="B17" s="3">
        <v>46113</v>
      </c>
      <c r="C17" s="3">
        <v>46203</v>
      </c>
      <c r="D17" s="5" t="s">
        <v>84</v>
      </c>
      <c r="E17" s="5">
        <v>40</v>
      </c>
      <c r="F17" s="5" t="s">
        <v>237</v>
      </c>
      <c r="G17" s="5" t="s">
        <v>238</v>
      </c>
      <c r="H17" s="5" t="s">
        <v>225</v>
      </c>
      <c r="I17" s="5" t="s">
        <v>369</v>
      </c>
      <c r="J17" s="5" t="s">
        <v>370</v>
      </c>
      <c r="K17" s="5" t="s">
        <v>371</v>
      </c>
      <c r="L17" s="5" t="s">
        <v>91</v>
      </c>
      <c r="M17" s="5">
        <v>59687</v>
      </c>
      <c r="N17" s="5" t="s">
        <v>212</v>
      </c>
      <c r="O17" s="5">
        <v>46243.34</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46203</v>
      </c>
    </row>
    <row r="18" spans="1:31" x14ac:dyDescent="0.25">
      <c r="A18" s="5">
        <v>2026</v>
      </c>
      <c r="B18" s="3">
        <v>46113</v>
      </c>
      <c r="C18" s="3">
        <v>46203</v>
      </c>
      <c r="D18" s="5" t="s">
        <v>84</v>
      </c>
      <c r="E18" s="5">
        <v>29</v>
      </c>
      <c r="F18" s="5" t="s">
        <v>239</v>
      </c>
      <c r="G18" s="5" t="s">
        <v>240</v>
      </c>
      <c r="H18" s="5" t="s">
        <v>225</v>
      </c>
      <c r="I18" s="5" t="s">
        <v>372</v>
      </c>
      <c r="J18" s="5" t="s">
        <v>373</v>
      </c>
      <c r="K18" s="5" t="s">
        <v>374</v>
      </c>
      <c r="L18" s="5" t="s">
        <v>91</v>
      </c>
      <c r="M18" s="5">
        <v>35248</v>
      </c>
      <c r="N18" s="5" t="s">
        <v>212</v>
      </c>
      <c r="O18" s="5">
        <v>28526.66</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46203</v>
      </c>
    </row>
    <row r="19" spans="1:31" x14ac:dyDescent="0.25">
      <c r="A19" s="5">
        <v>2026</v>
      </c>
      <c r="B19" s="3">
        <v>46113</v>
      </c>
      <c r="C19" s="3">
        <v>46203</v>
      </c>
      <c r="D19" s="5" t="s">
        <v>84</v>
      </c>
      <c r="E19" s="5">
        <v>25</v>
      </c>
      <c r="F19" s="5" t="s">
        <v>230</v>
      </c>
      <c r="G19" s="5" t="s">
        <v>241</v>
      </c>
      <c r="H19" s="5" t="s">
        <v>225</v>
      </c>
      <c r="I19" s="5" t="s">
        <v>375</v>
      </c>
      <c r="J19" s="5" t="s">
        <v>376</v>
      </c>
      <c r="K19" s="5" t="s">
        <v>377</v>
      </c>
      <c r="L19" s="5" t="s">
        <v>91</v>
      </c>
      <c r="M19" s="5">
        <v>24672</v>
      </c>
      <c r="N19" s="5" t="s">
        <v>212</v>
      </c>
      <c r="O19" s="5">
        <v>20384.75</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46203</v>
      </c>
    </row>
    <row r="20" spans="1:31" x14ac:dyDescent="0.25">
      <c r="A20" s="5">
        <v>2026</v>
      </c>
      <c r="B20" s="3">
        <v>46113</v>
      </c>
      <c r="C20" s="3">
        <v>46203</v>
      </c>
      <c r="D20" s="5" t="s">
        <v>84</v>
      </c>
      <c r="E20" s="5">
        <v>25</v>
      </c>
      <c r="F20" s="5" t="s">
        <v>230</v>
      </c>
      <c r="G20" s="5" t="s">
        <v>242</v>
      </c>
      <c r="H20" s="5" t="s">
        <v>225</v>
      </c>
      <c r="I20" s="5" t="s">
        <v>378</v>
      </c>
      <c r="J20" s="5" t="s">
        <v>379</v>
      </c>
      <c r="K20" s="5" t="s">
        <v>380</v>
      </c>
      <c r="L20" s="5" t="s">
        <v>91</v>
      </c>
      <c r="M20" s="5">
        <v>24672</v>
      </c>
      <c r="N20" s="5" t="s">
        <v>212</v>
      </c>
      <c r="O20" s="5">
        <v>20384.75</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46203</v>
      </c>
    </row>
    <row r="21" spans="1:31" x14ac:dyDescent="0.25">
      <c r="A21" s="5">
        <v>2026</v>
      </c>
      <c r="B21" s="3">
        <v>46113</v>
      </c>
      <c r="C21" s="3">
        <v>46203</v>
      </c>
      <c r="D21" s="5" t="s">
        <v>84</v>
      </c>
      <c r="E21" s="5">
        <v>29</v>
      </c>
      <c r="F21" s="5" t="s">
        <v>239</v>
      </c>
      <c r="G21" s="5" t="s">
        <v>243</v>
      </c>
      <c r="H21" s="5" t="s">
        <v>225</v>
      </c>
      <c r="I21" s="5" t="s">
        <v>381</v>
      </c>
      <c r="J21" s="5" t="s">
        <v>382</v>
      </c>
      <c r="K21" s="5" t="s">
        <v>373</v>
      </c>
      <c r="L21" s="5" t="s">
        <v>91</v>
      </c>
      <c r="M21" s="5">
        <v>35248</v>
      </c>
      <c r="N21" s="5" t="s">
        <v>212</v>
      </c>
      <c r="O21" s="5">
        <v>28526.66</v>
      </c>
      <c r="P21" s="5"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5" t="s">
        <v>213</v>
      </c>
      <c r="AE21" s="3">
        <v>46203</v>
      </c>
    </row>
    <row r="22" spans="1:31" x14ac:dyDescent="0.25">
      <c r="A22" s="5">
        <v>2026</v>
      </c>
      <c r="B22" s="3">
        <v>46113</v>
      </c>
      <c r="C22" s="3">
        <v>46203</v>
      </c>
      <c r="D22" s="5" t="s">
        <v>84</v>
      </c>
      <c r="E22" s="5">
        <v>25</v>
      </c>
      <c r="F22" s="5" t="s">
        <v>230</v>
      </c>
      <c r="G22" s="5" t="s">
        <v>244</v>
      </c>
      <c r="H22" s="5" t="s">
        <v>225</v>
      </c>
      <c r="I22" s="5" t="s">
        <v>383</v>
      </c>
      <c r="J22" s="5" t="s">
        <v>368</v>
      </c>
      <c r="K22" s="5" t="s">
        <v>384</v>
      </c>
      <c r="L22" s="5" t="s">
        <v>91</v>
      </c>
      <c r="M22" s="5">
        <v>24672</v>
      </c>
      <c r="N22" s="5" t="s">
        <v>212</v>
      </c>
      <c r="O22" s="5">
        <v>20384.75</v>
      </c>
      <c r="P22" s="5"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5" t="s">
        <v>213</v>
      </c>
      <c r="AE22" s="3">
        <v>46203</v>
      </c>
    </row>
    <row r="23" spans="1:31" x14ac:dyDescent="0.25">
      <c r="A23" s="5">
        <v>2026</v>
      </c>
      <c r="B23" s="3">
        <v>46113</v>
      </c>
      <c r="C23" s="3">
        <v>46203</v>
      </c>
      <c r="D23" s="5" t="s">
        <v>84</v>
      </c>
      <c r="E23" s="5">
        <v>25</v>
      </c>
      <c r="F23" s="5" t="s">
        <v>230</v>
      </c>
      <c r="G23" s="5" t="s">
        <v>245</v>
      </c>
      <c r="H23" s="5" t="s">
        <v>225</v>
      </c>
      <c r="I23" s="5" t="s">
        <v>385</v>
      </c>
      <c r="J23" s="5" t="s">
        <v>386</v>
      </c>
      <c r="K23" s="5" t="s">
        <v>387</v>
      </c>
      <c r="L23" s="5" t="s">
        <v>91</v>
      </c>
      <c r="M23" s="5">
        <v>24672</v>
      </c>
      <c r="N23" s="5" t="s">
        <v>212</v>
      </c>
      <c r="O23" s="5">
        <v>20384.75</v>
      </c>
      <c r="P23" s="5"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5" t="s">
        <v>213</v>
      </c>
      <c r="AE23" s="3">
        <v>46203</v>
      </c>
    </row>
    <row r="24" spans="1:31" x14ac:dyDescent="0.25">
      <c r="A24" s="5">
        <v>2026</v>
      </c>
      <c r="B24" s="3">
        <v>46113</v>
      </c>
      <c r="C24" s="3">
        <v>46203</v>
      </c>
      <c r="D24" s="5" t="s">
        <v>84</v>
      </c>
      <c r="E24" s="5">
        <v>25</v>
      </c>
      <c r="F24" s="5" t="s">
        <v>230</v>
      </c>
      <c r="G24" s="5" t="s">
        <v>246</v>
      </c>
      <c r="H24" s="5" t="s">
        <v>225</v>
      </c>
      <c r="I24" s="5" t="s">
        <v>388</v>
      </c>
      <c r="J24" s="5" t="s">
        <v>389</v>
      </c>
      <c r="K24" s="5" t="s">
        <v>390</v>
      </c>
      <c r="L24" s="5" t="s">
        <v>91</v>
      </c>
      <c r="M24" s="5">
        <v>24672</v>
      </c>
      <c r="N24" s="5" t="s">
        <v>212</v>
      </c>
      <c r="O24" s="5">
        <v>20384.75</v>
      </c>
      <c r="P24" s="5"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5" t="s">
        <v>213</v>
      </c>
      <c r="AE24" s="3">
        <v>46203</v>
      </c>
    </row>
    <row r="25" spans="1:31" x14ac:dyDescent="0.25">
      <c r="A25" s="5">
        <v>2026</v>
      </c>
      <c r="B25" s="3">
        <v>46113</v>
      </c>
      <c r="C25" s="3">
        <v>46203</v>
      </c>
      <c r="D25" s="5" t="s">
        <v>84</v>
      </c>
      <c r="E25" s="5">
        <v>29</v>
      </c>
      <c r="F25" s="5" t="s">
        <v>239</v>
      </c>
      <c r="G25" s="5" t="s">
        <v>247</v>
      </c>
      <c r="H25" s="5" t="s">
        <v>225</v>
      </c>
      <c r="I25" s="5" t="s">
        <v>391</v>
      </c>
      <c r="J25" s="5" t="s">
        <v>392</v>
      </c>
      <c r="K25" s="5" t="s">
        <v>393</v>
      </c>
      <c r="L25" s="5" t="s">
        <v>92</v>
      </c>
      <c r="M25" s="5">
        <v>35248</v>
      </c>
      <c r="N25" s="5" t="s">
        <v>212</v>
      </c>
      <c r="O25" s="5">
        <v>28526.66</v>
      </c>
      <c r="P25" s="5"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5" t="s">
        <v>213</v>
      </c>
      <c r="AE25" s="3">
        <v>46203</v>
      </c>
    </row>
    <row r="26" spans="1:31" x14ac:dyDescent="0.25">
      <c r="A26" s="5">
        <v>2026</v>
      </c>
      <c r="B26" s="3">
        <v>46113</v>
      </c>
      <c r="C26" s="3">
        <v>46203</v>
      </c>
      <c r="D26" s="5" t="s">
        <v>84</v>
      </c>
      <c r="E26" s="5">
        <v>25</v>
      </c>
      <c r="F26" s="5" t="s">
        <v>230</v>
      </c>
      <c r="G26" s="5" t="s">
        <v>248</v>
      </c>
      <c r="H26" s="5" t="s">
        <v>225</v>
      </c>
      <c r="I26" s="5" t="s">
        <v>375</v>
      </c>
      <c r="J26" s="5" t="s">
        <v>394</v>
      </c>
      <c r="K26" s="5" t="s">
        <v>368</v>
      </c>
      <c r="L26" s="5" t="s">
        <v>91</v>
      </c>
      <c r="M26" s="5">
        <v>24672</v>
      </c>
      <c r="N26" s="5" t="s">
        <v>212</v>
      </c>
      <c r="O26" s="5">
        <v>20384.75</v>
      </c>
      <c r="P26" s="5"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5" t="s">
        <v>213</v>
      </c>
      <c r="AE26" s="3">
        <v>46203</v>
      </c>
    </row>
    <row r="27" spans="1:31" x14ac:dyDescent="0.25">
      <c r="A27" s="5">
        <v>2026</v>
      </c>
      <c r="B27" s="3">
        <v>46113</v>
      </c>
      <c r="C27" s="3">
        <v>46203</v>
      </c>
      <c r="D27" s="5" t="s">
        <v>84</v>
      </c>
      <c r="E27" s="5">
        <v>42</v>
      </c>
      <c r="F27" s="5" t="s">
        <v>249</v>
      </c>
      <c r="G27" s="5" t="s">
        <v>250</v>
      </c>
      <c r="H27" s="5" t="s">
        <v>225</v>
      </c>
      <c r="I27" s="5" t="s">
        <v>395</v>
      </c>
      <c r="J27" s="5" t="s">
        <v>396</v>
      </c>
      <c r="K27" s="5" t="s">
        <v>397</v>
      </c>
      <c r="L27" s="5" t="s">
        <v>92</v>
      </c>
      <c r="M27" s="5">
        <v>67189</v>
      </c>
      <c r="N27" s="5" t="s">
        <v>212</v>
      </c>
      <c r="O27" s="5">
        <v>51243.03</v>
      </c>
      <c r="P27" s="5"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5" t="s">
        <v>213</v>
      </c>
      <c r="AE27" s="3">
        <v>46203</v>
      </c>
    </row>
    <row r="28" spans="1:31" x14ac:dyDescent="0.25">
      <c r="A28" s="5">
        <v>2026</v>
      </c>
      <c r="B28" s="3">
        <v>46113</v>
      </c>
      <c r="C28" s="3">
        <v>46203</v>
      </c>
      <c r="D28" s="5" t="s">
        <v>84</v>
      </c>
      <c r="E28" s="5">
        <v>29</v>
      </c>
      <c r="F28" s="5" t="s">
        <v>239</v>
      </c>
      <c r="G28" s="5" t="s">
        <v>251</v>
      </c>
      <c r="H28" s="5" t="s">
        <v>225</v>
      </c>
      <c r="I28" s="5" t="s">
        <v>398</v>
      </c>
      <c r="J28" s="5" t="s">
        <v>399</v>
      </c>
      <c r="K28" s="5" t="s">
        <v>400</v>
      </c>
      <c r="L28" s="5" t="s">
        <v>91</v>
      </c>
      <c r="M28" s="5">
        <v>35248</v>
      </c>
      <c r="N28" s="5" t="s">
        <v>212</v>
      </c>
      <c r="O28" s="5">
        <v>28526.66</v>
      </c>
      <c r="P28" s="5"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5" t="s">
        <v>213</v>
      </c>
      <c r="AE28" s="3">
        <v>46203</v>
      </c>
    </row>
    <row r="29" spans="1:31" x14ac:dyDescent="0.25">
      <c r="A29" s="5">
        <v>2026</v>
      </c>
      <c r="B29" s="3">
        <v>46113</v>
      </c>
      <c r="C29" s="3">
        <v>46203</v>
      </c>
      <c r="D29" s="5" t="s">
        <v>84</v>
      </c>
      <c r="E29" s="5">
        <v>25</v>
      </c>
      <c r="F29" s="5" t="s">
        <v>230</v>
      </c>
      <c r="G29" s="5" t="s">
        <v>252</v>
      </c>
      <c r="H29" s="5" t="s">
        <v>225</v>
      </c>
      <c r="I29" s="5" t="s">
        <v>401</v>
      </c>
      <c r="J29" s="5" t="s">
        <v>402</v>
      </c>
      <c r="K29" s="5" t="s">
        <v>387</v>
      </c>
      <c r="L29" s="5" t="s">
        <v>91</v>
      </c>
      <c r="M29" s="5">
        <v>24672</v>
      </c>
      <c r="N29" s="5" t="s">
        <v>212</v>
      </c>
      <c r="O29" s="5">
        <v>20384.75</v>
      </c>
      <c r="P29" s="5"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5" t="s">
        <v>213</v>
      </c>
      <c r="AE29" s="3">
        <v>46203</v>
      </c>
    </row>
    <row r="30" spans="1:31" x14ac:dyDescent="0.25">
      <c r="A30" s="5">
        <v>2026</v>
      </c>
      <c r="B30" s="3">
        <v>46113</v>
      </c>
      <c r="C30" s="3">
        <v>46203</v>
      </c>
      <c r="D30" s="5" t="s">
        <v>84</v>
      </c>
      <c r="E30" s="5">
        <v>25</v>
      </c>
      <c r="F30" s="5" t="s">
        <v>230</v>
      </c>
      <c r="G30" s="5" t="s">
        <v>253</v>
      </c>
      <c r="H30" s="5" t="s">
        <v>225</v>
      </c>
      <c r="I30" s="5" t="s">
        <v>358</v>
      </c>
      <c r="J30" s="5" t="s">
        <v>358</v>
      </c>
      <c r="K30" s="5" t="s">
        <v>358</v>
      </c>
      <c r="L30" s="5"/>
      <c r="M30" s="5">
        <v>0</v>
      </c>
      <c r="N30" s="5" t="s">
        <v>212</v>
      </c>
      <c r="O30" s="5">
        <v>0</v>
      </c>
      <c r="P30" s="5"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5" t="s">
        <v>213</v>
      </c>
      <c r="AE30" s="3">
        <v>46203</v>
      </c>
    </row>
    <row r="31" spans="1:31" x14ac:dyDescent="0.25">
      <c r="A31" s="5">
        <v>2026</v>
      </c>
      <c r="B31" s="3">
        <v>46113</v>
      </c>
      <c r="C31" s="3">
        <v>46203</v>
      </c>
      <c r="D31" s="5" t="s">
        <v>84</v>
      </c>
      <c r="E31" s="5">
        <v>29</v>
      </c>
      <c r="F31" s="5" t="s">
        <v>239</v>
      </c>
      <c r="G31" s="5" t="s">
        <v>254</v>
      </c>
      <c r="H31" s="5" t="s">
        <v>225</v>
      </c>
      <c r="I31" s="6" t="s">
        <v>403</v>
      </c>
      <c r="J31" s="6" t="s">
        <v>373</v>
      </c>
      <c r="K31" s="6" t="s">
        <v>404</v>
      </c>
      <c r="L31" s="5" t="s">
        <v>91</v>
      </c>
      <c r="M31" s="5">
        <v>35248</v>
      </c>
      <c r="N31" s="5" t="s">
        <v>212</v>
      </c>
      <c r="O31" s="5">
        <v>28526.66</v>
      </c>
      <c r="P31" s="5" t="s">
        <v>212</v>
      </c>
      <c r="Q31" s="10" t="str">
        <f ca="1">HYPERLINK("#"&amp;CELL("direccion",Tabla_471065!A27),"24")</f>
        <v>24</v>
      </c>
      <c r="R31" s="10" t="str">
        <f ca="1">HYPERLINK("#"&amp;CELL("direccion",Tabla_471039!A27),"24")</f>
        <v>24</v>
      </c>
      <c r="S31" s="10" t="str">
        <f ca="1">HYPERLINK("#"&amp;CELL("direccion",Tabla_471067!A27),"24")</f>
        <v>24</v>
      </c>
      <c r="T31" s="10" t="str">
        <f ca="1">HYPERLINK("#"&amp;CELL("direccion",Tabla_471023!A27),"24")</f>
        <v>24</v>
      </c>
      <c r="U31" s="10" t="str">
        <f ca="1">HYPERLINK("#"&amp;CELL("direccion",Tabla_471047!A27),"24")</f>
        <v>24</v>
      </c>
      <c r="V31" s="10" t="str">
        <f ca="1">HYPERLINK("#"&amp;CELL("direccion",Tabla_471030!A27),"24")</f>
        <v>24</v>
      </c>
      <c r="W31" s="10" t="str">
        <f ca="1">HYPERLINK("#"&amp;CELL("direccion",Tabla_471041!A27),"24")</f>
        <v>24</v>
      </c>
      <c r="X31" s="10" t="str">
        <f ca="1">HYPERLINK("#"&amp;CELL("direccion",Tabla_471031!A27),"24")</f>
        <v>24</v>
      </c>
      <c r="Y31" s="10" t="str">
        <f ca="1">HYPERLINK("#"&amp;CELL("direccion",Tabla_471032!A27),"24")</f>
        <v>24</v>
      </c>
      <c r="Z31" s="10" t="str">
        <f ca="1">HYPERLINK("#"&amp;CELL("direccion",Tabla_471059!A27),"24")</f>
        <v>24</v>
      </c>
      <c r="AA31" s="10" t="str">
        <f ca="1">HYPERLINK("#"&amp;CELL("direccion",Tabla_471071!A27),"24")</f>
        <v>24</v>
      </c>
      <c r="AB31" s="10" t="str">
        <f ca="1">HYPERLINK("#"&amp;CELL("direccion",Tabla_471062!A27),"24")</f>
        <v>24</v>
      </c>
      <c r="AC31" s="10" t="str">
        <f ca="1">HYPERLINK("#"&amp;CELL("direccion",Tabla_471074!A27),"24")</f>
        <v>24</v>
      </c>
      <c r="AD31" s="5" t="s">
        <v>213</v>
      </c>
      <c r="AE31" s="3">
        <v>46203</v>
      </c>
    </row>
    <row r="32" spans="1:31" x14ac:dyDescent="0.25">
      <c r="A32" s="5">
        <v>2026</v>
      </c>
      <c r="B32" s="3">
        <v>46113</v>
      </c>
      <c r="C32" s="3">
        <v>46203</v>
      </c>
      <c r="D32" s="5" t="s">
        <v>84</v>
      </c>
      <c r="E32" s="5">
        <v>25</v>
      </c>
      <c r="F32" s="5" t="s">
        <v>230</v>
      </c>
      <c r="G32" s="5" t="s">
        <v>255</v>
      </c>
      <c r="H32" s="5" t="s">
        <v>225</v>
      </c>
      <c r="I32" s="5" t="s">
        <v>405</v>
      </c>
      <c r="J32" s="5" t="s">
        <v>406</v>
      </c>
      <c r="K32" s="5" t="s">
        <v>406</v>
      </c>
      <c r="L32" s="5" t="s">
        <v>92</v>
      </c>
      <c r="M32" s="5">
        <v>24672</v>
      </c>
      <c r="N32" s="5" t="s">
        <v>212</v>
      </c>
      <c r="O32" s="5">
        <v>20384.75</v>
      </c>
      <c r="P32" s="5" t="s">
        <v>212</v>
      </c>
      <c r="Q32" s="10" t="str">
        <f ca="1">HYPERLINK("#"&amp;CELL("direccion",Tabla_471065!A28),"25")</f>
        <v>25</v>
      </c>
      <c r="R32" s="10" t="str">
        <f ca="1">HYPERLINK("#"&amp;CELL("direccion",Tabla_471039!A28),"25")</f>
        <v>25</v>
      </c>
      <c r="S32" s="10" t="str">
        <f ca="1">HYPERLINK("#"&amp;CELL("direccion",Tabla_471067!A28),"25")</f>
        <v>25</v>
      </c>
      <c r="T32" s="10" t="str">
        <f ca="1">HYPERLINK("#"&amp;CELL("direccion",Tabla_471023!A28),"25")</f>
        <v>25</v>
      </c>
      <c r="U32" s="10" t="str">
        <f ca="1">HYPERLINK("#"&amp;CELL("direccion",Tabla_471047!A28),"25")</f>
        <v>25</v>
      </c>
      <c r="V32" s="10" t="str">
        <f ca="1">HYPERLINK("#"&amp;CELL("direccion",Tabla_471030!A28),"25")</f>
        <v>25</v>
      </c>
      <c r="W32" s="10" t="str">
        <f ca="1">HYPERLINK("#"&amp;CELL("direccion",Tabla_471041!A28),"25")</f>
        <v>25</v>
      </c>
      <c r="X32" s="10" t="str">
        <f ca="1">HYPERLINK("#"&amp;CELL("direccion",Tabla_471031!A28),"25")</f>
        <v>25</v>
      </c>
      <c r="Y32" s="10" t="str">
        <f ca="1">HYPERLINK("#"&amp;CELL("direccion",Tabla_471032!A28),"25")</f>
        <v>25</v>
      </c>
      <c r="Z32" s="10" t="str">
        <f ca="1">HYPERLINK("#"&amp;CELL("direccion",Tabla_471059!A28),"25")</f>
        <v>25</v>
      </c>
      <c r="AA32" s="10" t="str">
        <f ca="1">HYPERLINK("#"&amp;CELL("direccion",Tabla_471071!A28),"25")</f>
        <v>25</v>
      </c>
      <c r="AB32" s="10" t="str">
        <f ca="1">HYPERLINK("#"&amp;CELL("direccion",Tabla_471062!A28),"25")</f>
        <v>25</v>
      </c>
      <c r="AC32" s="10" t="str">
        <f ca="1">HYPERLINK("#"&amp;CELL("direccion",Tabla_471074!A28),"25")</f>
        <v>25</v>
      </c>
      <c r="AD32" s="5" t="s">
        <v>213</v>
      </c>
      <c r="AE32" s="3">
        <v>46203</v>
      </c>
    </row>
    <row r="33" spans="1:31" x14ac:dyDescent="0.25">
      <c r="A33" s="5">
        <v>2026</v>
      </c>
      <c r="B33" s="3">
        <v>46113</v>
      </c>
      <c r="C33" s="3">
        <v>46203</v>
      </c>
      <c r="D33" s="5" t="s">
        <v>84</v>
      </c>
      <c r="E33" s="5">
        <v>25</v>
      </c>
      <c r="F33" s="5" t="s">
        <v>230</v>
      </c>
      <c r="G33" s="5" t="s">
        <v>256</v>
      </c>
      <c r="H33" s="5" t="s">
        <v>225</v>
      </c>
      <c r="I33" s="5" t="s">
        <v>358</v>
      </c>
      <c r="J33" s="5" t="s">
        <v>358</v>
      </c>
      <c r="K33" s="5" t="s">
        <v>358</v>
      </c>
      <c r="L33" s="5"/>
      <c r="M33" s="5">
        <v>0</v>
      </c>
      <c r="N33" s="5" t="s">
        <v>212</v>
      </c>
      <c r="O33" s="5">
        <v>0</v>
      </c>
      <c r="P33" s="5" t="s">
        <v>212</v>
      </c>
      <c r="Q33" s="10" t="str">
        <f ca="1">HYPERLINK("#"&amp;CELL("direccion",Tabla_471065!A29),"26")</f>
        <v>26</v>
      </c>
      <c r="R33" s="10" t="str">
        <f ca="1">HYPERLINK("#"&amp;CELL("direccion",Tabla_471039!A29),"26")</f>
        <v>26</v>
      </c>
      <c r="S33" s="10" t="str">
        <f ca="1">HYPERLINK("#"&amp;CELL("direccion",Tabla_471067!A29),"26")</f>
        <v>26</v>
      </c>
      <c r="T33" s="10" t="str">
        <f ca="1">HYPERLINK("#"&amp;CELL("direccion",Tabla_471023!A29),"26")</f>
        <v>26</v>
      </c>
      <c r="U33" s="10" t="str">
        <f ca="1">HYPERLINK("#"&amp;CELL("direccion",Tabla_471047!A29),"26")</f>
        <v>26</v>
      </c>
      <c r="V33" s="10" t="str">
        <f ca="1">HYPERLINK("#"&amp;CELL("direccion",Tabla_471030!A29),"26")</f>
        <v>26</v>
      </c>
      <c r="W33" s="10" t="str">
        <f ca="1">HYPERLINK("#"&amp;CELL("direccion",Tabla_471041!A29),"26")</f>
        <v>26</v>
      </c>
      <c r="X33" s="10" t="str">
        <f ca="1">HYPERLINK("#"&amp;CELL("direccion",Tabla_471031!A29),"26")</f>
        <v>26</v>
      </c>
      <c r="Y33" s="10" t="str">
        <f ca="1">HYPERLINK("#"&amp;CELL("direccion",Tabla_471032!A29),"26")</f>
        <v>26</v>
      </c>
      <c r="Z33" s="10" t="str">
        <f ca="1">HYPERLINK("#"&amp;CELL("direccion",Tabla_471059!A29),"26")</f>
        <v>26</v>
      </c>
      <c r="AA33" s="10" t="str">
        <f ca="1">HYPERLINK("#"&amp;CELL("direccion",Tabla_471071!A29),"26")</f>
        <v>26</v>
      </c>
      <c r="AB33" s="10" t="str">
        <f ca="1">HYPERLINK("#"&amp;CELL("direccion",Tabla_471062!A29),"26")</f>
        <v>26</v>
      </c>
      <c r="AC33" s="10" t="str">
        <f ca="1">HYPERLINK("#"&amp;CELL("direccion",Tabla_471074!A29),"26")</f>
        <v>26</v>
      </c>
      <c r="AD33" s="5" t="s">
        <v>213</v>
      </c>
      <c r="AE33" s="3">
        <v>46203</v>
      </c>
    </row>
    <row r="34" spans="1:31" x14ac:dyDescent="0.25">
      <c r="A34" s="5">
        <v>2026</v>
      </c>
      <c r="B34" s="3">
        <v>46113</v>
      </c>
      <c r="C34" s="3">
        <v>46203</v>
      </c>
      <c r="D34" s="5" t="s">
        <v>84</v>
      </c>
      <c r="E34" s="5">
        <v>29</v>
      </c>
      <c r="F34" s="5" t="s">
        <v>239</v>
      </c>
      <c r="G34" s="5" t="s">
        <v>257</v>
      </c>
      <c r="H34" s="5" t="s">
        <v>225</v>
      </c>
      <c r="I34" s="5" t="s">
        <v>407</v>
      </c>
      <c r="J34" s="5" t="s">
        <v>408</v>
      </c>
      <c r="K34" s="5" t="s">
        <v>370</v>
      </c>
      <c r="L34" s="5" t="s">
        <v>91</v>
      </c>
      <c r="M34" s="5">
        <v>35248</v>
      </c>
      <c r="N34" s="5" t="s">
        <v>212</v>
      </c>
      <c r="O34" s="5">
        <v>28526.66</v>
      </c>
      <c r="P34" s="5" t="s">
        <v>212</v>
      </c>
      <c r="Q34" s="10" t="str">
        <f ca="1">HYPERLINK("#"&amp;CELL("direccion",Tabla_471065!A30),"27")</f>
        <v>27</v>
      </c>
      <c r="R34" s="10" t="str">
        <f ca="1">HYPERLINK("#"&amp;CELL("direccion",Tabla_471039!A30),"27")</f>
        <v>27</v>
      </c>
      <c r="S34" s="10" t="str">
        <f ca="1">HYPERLINK("#"&amp;CELL("direccion",Tabla_471067!A30),"27")</f>
        <v>27</v>
      </c>
      <c r="T34" s="10" t="str">
        <f ca="1">HYPERLINK("#"&amp;CELL("direccion",Tabla_471023!A30),"27")</f>
        <v>27</v>
      </c>
      <c r="U34" s="10" t="str">
        <f ca="1">HYPERLINK("#"&amp;CELL("direccion",Tabla_471047!A30),"27")</f>
        <v>27</v>
      </c>
      <c r="V34" s="10" t="str">
        <f ca="1">HYPERLINK("#"&amp;CELL("direccion",Tabla_471030!A30),"27")</f>
        <v>27</v>
      </c>
      <c r="W34" s="10" t="str">
        <f ca="1">HYPERLINK("#"&amp;CELL("direccion",Tabla_471041!A30),"27")</f>
        <v>27</v>
      </c>
      <c r="X34" s="10" t="str">
        <f ca="1">HYPERLINK("#"&amp;CELL("direccion",Tabla_471031!A30),"27")</f>
        <v>27</v>
      </c>
      <c r="Y34" s="10" t="str">
        <f ca="1">HYPERLINK("#"&amp;CELL("direccion",Tabla_471032!A30),"27")</f>
        <v>27</v>
      </c>
      <c r="Z34" s="10" t="str">
        <f ca="1">HYPERLINK("#"&amp;CELL("direccion",Tabla_471059!A30),"27")</f>
        <v>27</v>
      </c>
      <c r="AA34" s="10" t="str">
        <f ca="1">HYPERLINK("#"&amp;CELL("direccion",Tabla_471071!A30),"27")</f>
        <v>27</v>
      </c>
      <c r="AB34" s="10" t="str">
        <f ca="1">HYPERLINK("#"&amp;CELL("direccion",Tabla_471062!A30),"27")</f>
        <v>27</v>
      </c>
      <c r="AC34" s="10" t="str">
        <f ca="1">HYPERLINK("#"&amp;CELL("direccion",Tabla_471074!A30),"27")</f>
        <v>27</v>
      </c>
      <c r="AD34" s="5" t="s">
        <v>213</v>
      </c>
      <c r="AE34" s="3">
        <v>46203</v>
      </c>
    </row>
    <row r="35" spans="1:31" x14ac:dyDescent="0.25">
      <c r="A35" s="5">
        <v>2026</v>
      </c>
      <c r="B35" s="3">
        <v>46113</v>
      </c>
      <c r="C35" s="3">
        <v>46203</v>
      </c>
      <c r="D35" s="5" t="s">
        <v>84</v>
      </c>
      <c r="E35" s="5">
        <v>25</v>
      </c>
      <c r="F35" s="5" t="s">
        <v>230</v>
      </c>
      <c r="G35" s="5" t="s">
        <v>258</v>
      </c>
      <c r="H35" s="5" t="s">
        <v>225</v>
      </c>
      <c r="I35" s="5" t="s">
        <v>409</v>
      </c>
      <c r="J35" s="5" t="s">
        <v>410</v>
      </c>
      <c r="K35" s="5" t="s">
        <v>411</v>
      </c>
      <c r="L35" s="5" t="s">
        <v>91</v>
      </c>
      <c r="M35" s="5">
        <v>24672</v>
      </c>
      <c r="N35" s="5" t="s">
        <v>212</v>
      </c>
      <c r="O35" s="5">
        <v>20384.75</v>
      </c>
      <c r="P35" s="5" t="s">
        <v>212</v>
      </c>
      <c r="Q35" s="10" t="str">
        <f ca="1">HYPERLINK("#"&amp;CELL("direccion",Tabla_471065!A31),"28")</f>
        <v>28</v>
      </c>
      <c r="R35" s="10" t="str">
        <f ca="1">HYPERLINK("#"&amp;CELL("direccion",Tabla_471039!A31),"28")</f>
        <v>28</v>
      </c>
      <c r="S35" s="10" t="str">
        <f ca="1">HYPERLINK("#"&amp;CELL("direccion",Tabla_471067!A31),"28")</f>
        <v>28</v>
      </c>
      <c r="T35" s="10" t="str">
        <f ca="1">HYPERLINK("#"&amp;CELL("direccion",Tabla_471023!A31),"28")</f>
        <v>28</v>
      </c>
      <c r="U35" s="10" t="str">
        <f ca="1">HYPERLINK("#"&amp;CELL("direccion",Tabla_471047!A31),"28")</f>
        <v>28</v>
      </c>
      <c r="V35" s="10" t="str">
        <f ca="1">HYPERLINK("#"&amp;CELL("direccion",Tabla_471030!A31),"28")</f>
        <v>28</v>
      </c>
      <c r="W35" s="10" t="str">
        <f ca="1">HYPERLINK("#"&amp;CELL("direccion",Tabla_471041!A31),"28")</f>
        <v>28</v>
      </c>
      <c r="X35" s="10" t="str">
        <f ca="1">HYPERLINK("#"&amp;CELL("direccion",Tabla_471031!A31),"28")</f>
        <v>28</v>
      </c>
      <c r="Y35" s="10" t="str">
        <f ca="1">HYPERLINK("#"&amp;CELL("direccion",Tabla_471032!A31),"28")</f>
        <v>28</v>
      </c>
      <c r="Z35" s="10" t="str">
        <f ca="1">HYPERLINK("#"&amp;CELL("direccion",Tabla_471059!A31),"28")</f>
        <v>28</v>
      </c>
      <c r="AA35" s="10" t="str">
        <f ca="1">HYPERLINK("#"&amp;CELL("direccion",Tabla_471071!A31),"28")</f>
        <v>28</v>
      </c>
      <c r="AB35" s="10" t="str">
        <f ca="1">HYPERLINK("#"&amp;CELL("direccion",Tabla_471062!A31),"28")</f>
        <v>28</v>
      </c>
      <c r="AC35" s="10" t="str">
        <f ca="1">HYPERLINK("#"&amp;CELL("direccion",Tabla_471074!A31),"28")</f>
        <v>28</v>
      </c>
      <c r="AD35" s="5" t="s">
        <v>213</v>
      </c>
      <c r="AE35" s="3">
        <v>46203</v>
      </c>
    </row>
    <row r="36" spans="1:31" x14ac:dyDescent="0.25">
      <c r="A36" s="5">
        <v>2026</v>
      </c>
      <c r="B36" s="3">
        <v>46113</v>
      </c>
      <c r="C36" s="3">
        <v>46203</v>
      </c>
      <c r="D36" s="5" t="s">
        <v>84</v>
      </c>
      <c r="E36" s="5">
        <v>25</v>
      </c>
      <c r="F36" s="5" t="s">
        <v>230</v>
      </c>
      <c r="G36" s="5" t="s">
        <v>259</v>
      </c>
      <c r="H36" s="5" t="s">
        <v>225</v>
      </c>
      <c r="I36" s="5" t="s">
        <v>412</v>
      </c>
      <c r="J36" s="5" t="s">
        <v>413</v>
      </c>
      <c r="K36" s="5" t="s">
        <v>414</v>
      </c>
      <c r="L36" s="5" t="s">
        <v>92</v>
      </c>
      <c r="M36" s="5">
        <v>24672</v>
      </c>
      <c r="N36" s="5" t="s">
        <v>212</v>
      </c>
      <c r="O36" s="5">
        <v>20384.75</v>
      </c>
      <c r="P36" s="5" t="s">
        <v>212</v>
      </c>
      <c r="Q36" s="10" t="str">
        <f ca="1">HYPERLINK("#"&amp;CELL("direccion",Tabla_471065!A32),"29")</f>
        <v>29</v>
      </c>
      <c r="R36" s="10" t="str">
        <f ca="1">HYPERLINK("#"&amp;CELL("direccion",Tabla_471039!A32),"29")</f>
        <v>29</v>
      </c>
      <c r="S36" s="10" t="str">
        <f ca="1">HYPERLINK("#"&amp;CELL("direccion",Tabla_471067!A32),"29")</f>
        <v>29</v>
      </c>
      <c r="T36" s="10" t="str">
        <f ca="1">HYPERLINK("#"&amp;CELL("direccion",Tabla_471023!A32),"29")</f>
        <v>29</v>
      </c>
      <c r="U36" s="10" t="str">
        <f ca="1">HYPERLINK("#"&amp;CELL("direccion",Tabla_471047!A32),"29")</f>
        <v>29</v>
      </c>
      <c r="V36" s="10" t="str">
        <f ca="1">HYPERLINK("#"&amp;CELL("direccion",Tabla_471030!A32),"29")</f>
        <v>29</v>
      </c>
      <c r="W36" s="10" t="str">
        <f ca="1">HYPERLINK("#"&amp;CELL("direccion",Tabla_471041!A32),"29")</f>
        <v>29</v>
      </c>
      <c r="X36" s="10" t="str">
        <f ca="1">HYPERLINK("#"&amp;CELL("direccion",Tabla_471031!A32),"29")</f>
        <v>29</v>
      </c>
      <c r="Y36" s="10" t="str">
        <f ca="1">HYPERLINK("#"&amp;CELL("direccion",Tabla_471032!A32),"29")</f>
        <v>29</v>
      </c>
      <c r="Z36" s="10" t="str">
        <f ca="1">HYPERLINK("#"&amp;CELL("direccion",Tabla_471059!A32),"29")</f>
        <v>29</v>
      </c>
      <c r="AA36" s="10" t="str">
        <f ca="1">HYPERLINK("#"&amp;CELL("direccion",Tabla_471071!A32),"29")</f>
        <v>29</v>
      </c>
      <c r="AB36" s="10" t="str">
        <f ca="1">HYPERLINK("#"&amp;CELL("direccion",Tabla_471062!A32),"29")</f>
        <v>29</v>
      </c>
      <c r="AC36" s="10" t="str">
        <f ca="1">HYPERLINK("#"&amp;CELL("direccion",Tabla_471074!A32),"29")</f>
        <v>29</v>
      </c>
      <c r="AD36" s="5" t="s">
        <v>213</v>
      </c>
      <c r="AE36" s="3">
        <v>46203</v>
      </c>
    </row>
    <row r="37" spans="1:31" x14ac:dyDescent="0.25">
      <c r="A37" s="5">
        <v>2026</v>
      </c>
      <c r="B37" s="3">
        <v>46113</v>
      </c>
      <c r="C37" s="3">
        <v>46203</v>
      </c>
      <c r="D37" s="5" t="s">
        <v>84</v>
      </c>
      <c r="E37" s="5">
        <v>29</v>
      </c>
      <c r="F37" s="5" t="s">
        <v>239</v>
      </c>
      <c r="G37" s="5" t="s">
        <v>260</v>
      </c>
      <c r="H37" s="5" t="s">
        <v>225</v>
      </c>
      <c r="I37" s="5" t="s">
        <v>415</v>
      </c>
      <c r="J37" s="5" t="s">
        <v>416</v>
      </c>
      <c r="K37" s="5" t="s">
        <v>382</v>
      </c>
      <c r="L37" s="5" t="s">
        <v>92</v>
      </c>
      <c r="M37" s="5">
        <v>35248</v>
      </c>
      <c r="N37" s="5" t="s">
        <v>212</v>
      </c>
      <c r="O37" s="5">
        <v>28526.66</v>
      </c>
      <c r="P37" s="5" t="s">
        <v>212</v>
      </c>
      <c r="Q37" s="10" t="str">
        <f ca="1">HYPERLINK("#"&amp;CELL("direccion",Tabla_471065!A33),"30")</f>
        <v>30</v>
      </c>
      <c r="R37" s="10" t="str">
        <f ca="1">HYPERLINK("#"&amp;CELL("direccion",Tabla_471039!A33),"30")</f>
        <v>30</v>
      </c>
      <c r="S37" s="10" t="str">
        <f ca="1">HYPERLINK("#"&amp;CELL("direccion",Tabla_471067!A33),"30")</f>
        <v>30</v>
      </c>
      <c r="T37" s="10" t="str">
        <f ca="1">HYPERLINK("#"&amp;CELL("direccion",Tabla_471023!A33),"30")</f>
        <v>30</v>
      </c>
      <c r="U37" s="10" t="str">
        <f ca="1">HYPERLINK("#"&amp;CELL("direccion",Tabla_471047!A33),"30")</f>
        <v>30</v>
      </c>
      <c r="V37" s="10" t="str">
        <f ca="1">HYPERLINK("#"&amp;CELL("direccion",Tabla_471030!A33),"30")</f>
        <v>30</v>
      </c>
      <c r="W37" s="10" t="str">
        <f ca="1">HYPERLINK("#"&amp;CELL("direccion",Tabla_471041!A33),"30")</f>
        <v>30</v>
      </c>
      <c r="X37" s="10" t="str">
        <f ca="1">HYPERLINK("#"&amp;CELL("direccion",Tabla_471031!A33),"30")</f>
        <v>30</v>
      </c>
      <c r="Y37" s="10" t="str">
        <f ca="1">HYPERLINK("#"&amp;CELL("direccion",Tabla_471032!A33),"30")</f>
        <v>30</v>
      </c>
      <c r="Z37" s="10" t="str">
        <f ca="1">HYPERLINK("#"&amp;CELL("direccion",Tabla_471059!A33),"30")</f>
        <v>30</v>
      </c>
      <c r="AA37" s="10" t="str">
        <f ca="1">HYPERLINK("#"&amp;CELL("direccion",Tabla_471071!A33),"30")</f>
        <v>30</v>
      </c>
      <c r="AB37" s="10" t="str">
        <f ca="1">HYPERLINK("#"&amp;CELL("direccion",Tabla_471062!A33),"30")</f>
        <v>30</v>
      </c>
      <c r="AC37" s="10" t="str">
        <f ca="1">HYPERLINK("#"&amp;CELL("direccion",Tabla_471074!A33),"30")</f>
        <v>30</v>
      </c>
      <c r="AD37" s="5" t="s">
        <v>213</v>
      </c>
      <c r="AE37" s="3">
        <v>46203</v>
      </c>
    </row>
    <row r="38" spans="1:31" x14ac:dyDescent="0.25">
      <c r="A38" s="5">
        <v>2026</v>
      </c>
      <c r="B38" s="3">
        <v>46113</v>
      </c>
      <c r="C38" s="3">
        <v>46203</v>
      </c>
      <c r="D38" s="5" t="s">
        <v>84</v>
      </c>
      <c r="E38" s="5">
        <v>25</v>
      </c>
      <c r="F38" s="5" t="s">
        <v>230</v>
      </c>
      <c r="G38" s="5" t="s">
        <v>261</v>
      </c>
      <c r="H38" s="5" t="s">
        <v>225</v>
      </c>
      <c r="I38" s="5" t="s">
        <v>417</v>
      </c>
      <c r="J38" s="5" t="s">
        <v>418</v>
      </c>
      <c r="K38" s="5" t="s">
        <v>376</v>
      </c>
      <c r="L38" s="5" t="s">
        <v>92</v>
      </c>
      <c r="M38" s="5">
        <v>24672</v>
      </c>
      <c r="N38" s="5" t="s">
        <v>212</v>
      </c>
      <c r="O38" s="5">
        <v>20384.75</v>
      </c>
      <c r="P38" s="5" t="s">
        <v>212</v>
      </c>
      <c r="Q38" s="10" t="str">
        <f ca="1">HYPERLINK("#"&amp;CELL("direccion",Tabla_471065!A34),"31")</f>
        <v>31</v>
      </c>
      <c r="R38" s="10" t="str">
        <f ca="1">HYPERLINK("#"&amp;CELL("direccion",Tabla_471039!A34),"31")</f>
        <v>31</v>
      </c>
      <c r="S38" s="10" t="str">
        <f ca="1">HYPERLINK("#"&amp;CELL("direccion",Tabla_471067!A34),"31")</f>
        <v>31</v>
      </c>
      <c r="T38" s="10" t="str">
        <f ca="1">HYPERLINK("#"&amp;CELL("direccion",Tabla_471023!A34),"31")</f>
        <v>31</v>
      </c>
      <c r="U38" s="10" t="str">
        <f ca="1">HYPERLINK("#"&amp;CELL("direccion",Tabla_471047!A34),"31")</f>
        <v>31</v>
      </c>
      <c r="V38" s="10" t="str">
        <f ca="1">HYPERLINK("#"&amp;CELL("direccion",Tabla_471030!A34),"31")</f>
        <v>31</v>
      </c>
      <c r="W38" s="10" t="str">
        <f ca="1">HYPERLINK("#"&amp;CELL("direccion",Tabla_471041!A34),"31")</f>
        <v>31</v>
      </c>
      <c r="X38" s="10" t="str">
        <f ca="1">HYPERLINK("#"&amp;CELL("direccion",Tabla_471031!A34),"31")</f>
        <v>31</v>
      </c>
      <c r="Y38" s="10" t="str">
        <f ca="1">HYPERLINK("#"&amp;CELL("direccion",Tabla_471032!A34),"31")</f>
        <v>31</v>
      </c>
      <c r="Z38" s="10" t="str">
        <f ca="1">HYPERLINK("#"&amp;CELL("direccion",Tabla_471059!A34),"31")</f>
        <v>31</v>
      </c>
      <c r="AA38" s="10" t="str">
        <f ca="1">HYPERLINK("#"&amp;CELL("direccion",Tabla_471071!A34),"31")</f>
        <v>31</v>
      </c>
      <c r="AB38" s="10" t="str">
        <f ca="1">HYPERLINK("#"&amp;CELL("direccion",Tabla_471062!A34),"31")</f>
        <v>31</v>
      </c>
      <c r="AC38" s="10" t="str">
        <f ca="1">HYPERLINK("#"&amp;CELL("direccion",Tabla_471074!A34),"31")</f>
        <v>31</v>
      </c>
      <c r="AD38" s="5" t="s">
        <v>213</v>
      </c>
      <c r="AE38" s="3">
        <v>46203</v>
      </c>
    </row>
    <row r="39" spans="1:31" x14ac:dyDescent="0.25">
      <c r="A39" s="5">
        <v>2026</v>
      </c>
      <c r="B39" s="3">
        <v>46113</v>
      </c>
      <c r="C39" s="3">
        <v>46203</v>
      </c>
      <c r="D39" s="5" t="s">
        <v>84</v>
      </c>
      <c r="E39" s="5">
        <v>25</v>
      </c>
      <c r="F39" s="5" t="s">
        <v>230</v>
      </c>
      <c r="G39" s="5" t="s">
        <v>262</v>
      </c>
      <c r="H39" s="5" t="s">
        <v>225</v>
      </c>
      <c r="I39" s="5" t="s">
        <v>419</v>
      </c>
      <c r="J39" s="5" t="s">
        <v>420</v>
      </c>
      <c r="K39" s="5" t="s">
        <v>396</v>
      </c>
      <c r="L39" s="5" t="s">
        <v>92</v>
      </c>
      <c r="M39" s="5">
        <v>24672</v>
      </c>
      <c r="N39" s="5" t="s">
        <v>212</v>
      </c>
      <c r="O39" s="5">
        <v>20384.75</v>
      </c>
      <c r="P39" s="5" t="s">
        <v>212</v>
      </c>
      <c r="Q39" s="10" t="str">
        <f ca="1">HYPERLINK("#"&amp;CELL("direccion",Tabla_471065!A35),"32")</f>
        <v>32</v>
      </c>
      <c r="R39" s="10" t="str">
        <f ca="1">HYPERLINK("#"&amp;CELL("direccion",Tabla_471039!A35),"32")</f>
        <v>32</v>
      </c>
      <c r="S39" s="10" t="str">
        <f ca="1">HYPERLINK("#"&amp;CELL("direccion",Tabla_471067!A35),"32")</f>
        <v>32</v>
      </c>
      <c r="T39" s="10" t="str">
        <f ca="1">HYPERLINK("#"&amp;CELL("direccion",Tabla_471023!A35),"32")</f>
        <v>32</v>
      </c>
      <c r="U39" s="10" t="str">
        <f ca="1">HYPERLINK("#"&amp;CELL("direccion",Tabla_471047!A35),"32")</f>
        <v>32</v>
      </c>
      <c r="V39" s="10" t="str">
        <f ca="1">HYPERLINK("#"&amp;CELL("direccion",Tabla_471030!A35),"32")</f>
        <v>32</v>
      </c>
      <c r="W39" s="10" t="str">
        <f ca="1">HYPERLINK("#"&amp;CELL("direccion",Tabla_471041!A35),"32")</f>
        <v>32</v>
      </c>
      <c r="X39" s="10" t="str">
        <f ca="1">HYPERLINK("#"&amp;CELL("direccion",Tabla_471031!A35),"32")</f>
        <v>32</v>
      </c>
      <c r="Y39" s="10" t="str">
        <f ca="1">HYPERLINK("#"&amp;CELL("direccion",Tabla_471032!A35),"32")</f>
        <v>32</v>
      </c>
      <c r="Z39" s="10" t="str">
        <f ca="1">HYPERLINK("#"&amp;CELL("direccion",Tabla_471059!A35),"32")</f>
        <v>32</v>
      </c>
      <c r="AA39" s="10" t="str">
        <f ca="1">HYPERLINK("#"&amp;CELL("direccion",Tabla_471071!A35),"32")</f>
        <v>32</v>
      </c>
      <c r="AB39" s="10" t="str">
        <f ca="1">HYPERLINK("#"&amp;CELL("direccion",Tabla_471062!A35),"32")</f>
        <v>32</v>
      </c>
      <c r="AC39" s="10" t="str">
        <f ca="1">HYPERLINK("#"&amp;CELL("direccion",Tabla_471074!A35),"32")</f>
        <v>32</v>
      </c>
      <c r="AD39" s="5" t="s">
        <v>213</v>
      </c>
      <c r="AE39" s="3">
        <v>46203</v>
      </c>
    </row>
    <row r="40" spans="1:31" x14ac:dyDescent="0.25">
      <c r="A40" s="5">
        <v>2026</v>
      </c>
      <c r="B40" s="3">
        <v>46113</v>
      </c>
      <c r="C40" s="3">
        <v>46203</v>
      </c>
      <c r="D40" s="5" t="s">
        <v>84</v>
      </c>
      <c r="E40" s="5">
        <v>29</v>
      </c>
      <c r="F40" s="5" t="s">
        <v>239</v>
      </c>
      <c r="G40" s="5" t="s">
        <v>263</v>
      </c>
      <c r="H40" s="5" t="s">
        <v>225</v>
      </c>
      <c r="I40" s="5" t="s">
        <v>367</v>
      </c>
      <c r="J40" s="5" t="s">
        <v>421</v>
      </c>
      <c r="K40" s="5" t="s">
        <v>422</v>
      </c>
      <c r="L40" s="5" t="s">
        <v>91</v>
      </c>
      <c r="M40" s="5">
        <v>35248</v>
      </c>
      <c r="N40" s="5" t="s">
        <v>212</v>
      </c>
      <c r="O40" s="5">
        <v>28526.66</v>
      </c>
      <c r="P40" s="5" t="s">
        <v>212</v>
      </c>
      <c r="Q40" s="10" t="str">
        <f ca="1">HYPERLINK("#"&amp;CELL("direccion",Tabla_471065!A36),"33")</f>
        <v>33</v>
      </c>
      <c r="R40" s="10" t="str">
        <f ca="1">HYPERLINK("#"&amp;CELL("direccion",Tabla_471039!A36),"33")</f>
        <v>33</v>
      </c>
      <c r="S40" s="10" t="str">
        <f ca="1">HYPERLINK("#"&amp;CELL("direccion",Tabla_471067!A36),"33")</f>
        <v>33</v>
      </c>
      <c r="T40" s="10" t="str">
        <f ca="1">HYPERLINK("#"&amp;CELL("direccion",Tabla_471023!A36),"33")</f>
        <v>33</v>
      </c>
      <c r="U40" s="10" t="str">
        <f ca="1">HYPERLINK("#"&amp;CELL("direccion",Tabla_471047!A36),"33")</f>
        <v>33</v>
      </c>
      <c r="V40" s="10" t="str">
        <f ca="1">HYPERLINK("#"&amp;CELL("direccion",Tabla_471030!A36),"33")</f>
        <v>33</v>
      </c>
      <c r="W40" s="10" t="str">
        <f ca="1">HYPERLINK("#"&amp;CELL("direccion",Tabla_471041!A36),"33")</f>
        <v>33</v>
      </c>
      <c r="X40" s="10" t="str">
        <f ca="1">HYPERLINK("#"&amp;CELL("direccion",Tabla_471031!A36),"33")</f>
        <v>33</v>
      </c>
      <c r="Y40" s="10" t="str">
        <f ca="1">HYPERLINK("#"&amp;CELL("direccion",Tabla_471032!A36),"33")</f>
        <v>33</v>
      </c>
      <c r="Z40" s="10" t="str">
        <f ca="1">HYPERLINK("#"&amp;CELL("direccion",Tabla_471059!A36),"33")</f>
        <v>33</v>
      </c>
      <c r="AA40" s="10" t="str">
        <f ca="1">HYPERLINK("#"&amp;CELL("direccion",Tabla_471071!A36),"33")</f>
        <v>33</v>
      </c>
      <c r="AB40" s="10" t="str">
        <f ca="1">HYPERLINK("#"&amp;CELL("direccion",Tabla_471062!A36),"33")</f>
        <v>33</v>
      </c>
      <c r="AC40" s="10" t="str">
        <f ca="1">HYPERLINK("#"&amp;CELL("direccion",Tabla_471074!A36),"33")</f>
        <v>33</v>
      </c>
      <c r="AD40" s="5" t="s">
        <v>213</v>
      </c>
      <c r="AE40" s="3">
        <v>46203</v>
      </c>
    </row>
    <row r="41" spans="1:31" x14ac:dyDescent="0.25">
      <c r="A41" s="5">
        <v>2026</v>
      </c>
      <c r="B41" s="3">
        <v>46113</v>
      </c>
      <c r="C41" s="3">
        <v>46203</v>
      </c>
      <c r="D41" s="5" t="s">
        <v>84</v>
      </c>
      <c r="E41" s="5">
        <v>25</v>
      </c>
      <c r="F41" s="5" t="s">
        <v>230</v>
      </c>
      <c r="G41" s="5" t="s">
        <v>264</v>
      </c>
      <c r="H41" s="5" t="s">
        <v>225</v>
      </c>
      <c r="I41" s="5" t="s">
        <v>423</v>
      </c>
      <c r="J41" s="5" t="s">
        <v>424</v>
      </c>
      <c r="K41" s="5" t="s">
        <v>425</v>
      </c>
      <c r="L41" s="5" t="s">
        <v>91</v>
      </c>
      <c r="M41" s="5">
        <v>24672</v>
      </c>
      <c r="N41" s="5" t="s">
        <v>212</v>
      </c>
      <c r="O41" s="5">
        <v>20384.75</v>
      </c>
      <c r="P41" s="5" t="s">
        <v>212</v>
      </c>
      <c r="Q41" s="10" t="str">
        <f ca="1">HYPERLINK("#"&amp;CELL("direccion",Tabla_471065!A37),"34")</f>
        <v>34</v>
      </c>
      <c r="R41" s="10" t="str">
        <f ca="1">HYPERLINK("#"&amp;CELL("direccion",Tabla_471039!A37),"34")</f>
        <v>34</v>
      </c>
      <c r="S41" s="10" t="str">
        <f ca="1">HYPERLINK("#"&amp;CELL("direccion",Tabla_471067!A37),"34")</f>
        <v>34</v>
      </c>
      <c r="T41" s="10" t="str">
        <f ca="1">HYPERLINK("#"&amp;CELL("direccion",Tabla_471023!A37),"34")</f>
        <v>34</v>
      </c>
      <c r="U41" s="10" t="str">
        <f ca="1">HYPERLINK("#"&amp;CELL("direccion",Tabla_471047!A37),"34")</f>
        <v>34</v>
      </c>
      <c r="V41" s="10" t="str">
        <f ca="1">HYPERLINK("#"&amp;CELL("direccion",Tabla_471030!A37),"34")</f>
        <v>34</v>
      </c>
      <c r="W41" s="10" t="str">
        <f ca="1">HYPERLINK("#"&amp;CELL("direccion",Tabla_471041!A37),"34")</f>
        <v>34</v>
      </c>
      <c r="X41" s="10" t="str">
        <f ca="1">HYPERLINK("#"&amp;CELL("direccion",Tabla_471031!A37),"34")</f>
        <v>34</v>
      </c>
      <c r="Y41" s="10" t="str">
        <f ca="1">HYPERLINK("#"&amp;CELL("direccion",Tabla_471032!A37),"34")</f>
        <v>34</v>
      </c>
      <c r="Z41" s="10" t="str">
        <f ca="1">HYPERLINK("#"&amp;CELL("direccion",Tabla_471059!A37),"34")</f>
        <v>34</v>
      </c>
      <c r="AA41" s="10" t="str">
        <f ca="1">HYPERLINK("#"&amp;CELL("direccion",Tabla_471071!A37),"34")</f>
        <v>34</v>
      </c>
      <c r="AB41" s="10" t="str">
        <f ca="1">HYPERLINK("#"&amp;CELL("direccion",Tabla_471062!A37),"34")</f>
        <v>34</v>
      </c>
      <c r="AC41" s="10" t="str">
        <f ca="1">HYPERLINK("#"&amp;CELL("direccion",Tabla_471074!A37),"34")</f>
        <v>34</v>
      </c>
      <c r="AD41" s="5" t="s">
        <v>213</v>
      </c>
      <c r="AE41" s="3">
        <v>46203</v>
      </c>
    </row>
    <row r="42" spans="1:31" x14ac:dyDescent="0.25">
      <c r="A42" s="5">
        <v>2026</v>
      </c>
      <c r="B42" s="3">
        <v>46113</v>
      </c>
      <c r="C42" s="3">
        <v>46203</v>
      </c>
      <c r="D42" s="5" t="s">
        <v>84</v>
      </c>
      <c r="E42" s="5">
        <v>42</v>
      </c>
      <c r="F42" s="5" t="s">
        <v>249</v>
      </c>
      <c r="G42" s="5" t="s">
        <v>265</v>
      </c>
      <c r="H42" s="5" t="s">
        <v>225</v>
      </c>
      <c r="I42" s="5" t="s">
        <v>426</v>
      </c>
      <c r="J42" s="5" t="s">
        <v>427</v>
      </c>
      <c r="K42" s="5" t="s">
        <v>428</v>
      </c>
      <c r="L42" s="5" t="s">
        <v>91</v>
      </c>
      <c r="M42" s="5">
        <v>67189</v>
      </c>
      <c r="N42" s="5" t="s">
        <v>212</v>
      </c>
      <c r="O42" s="5">
        <v>51243.03</v>
      </c>
      <c r="P42" s="5" t="s">
        <v>212</v>
      </c>
      <c r="Q42" s="10" t="str">
        <f ca="1">HYPERLINK("#"&amp;CELL("direccion",Tabla_471065!A38),"35")</f>
        <v>35</v>
      </c>
      <c r="R42" s="10" t="str">
        <f ca="1">HYPERLINK("#"&amp;CELL("direccion",Tabla_471039!A38),"35")</f>
        <v>35</v>
      </c>
      <c r="S42" s="10" t="str">
        <f ca="1">HYPERLINK("#"&amp;CELL("direccion",Tabla_471067!A38),"35")</f>
        <v>35</v>
      </c>
      <c r="T42" s="10" t="str">
        <f ca="1">HYPERLINK("#"&amp;CELL("direccion",Tabla_471023!A38),"35")</f>
        <v>35</v>
      </c>
      <c r="U42" s="10" t="str">
        <f ca="1">HYPERLINK("#"&amp;CELL("direccion",Tabla_471047!A38),"35")</f>
        <v>35</v>
      </c>
      <c r="V42" s="10" t="str">
        <f ca="1">HYPERLINK("#"&amp;CELL("direccion",Tabla_471030!A38),"35")</f>
        <v>35</v>
      </c>
      <c r="W42" s="10" t="str">
        <f ca="1">HYPERLINK("#"&amp;CELL("direccion",Tabla_471041!A38),"35")</f>
        <v>35</v>
      </c>
      <c r="X42" s="10" t="str">
        <f ca="1">HYPERLINK("#"&amp;CELL("direccion",Tabla_471031!A38),"35")</f>
        <v>35</v>
      </c>
      <c r="Y42" s="10" t="str">
        <f ca="1">HYPERLINK("#"&amp;CELL("direccion",Tabla_471032!A38),"35")</f>
        <v>35</v>
      </c>
      <c r="Z42" s="10" t="str">
        <f ca="1">HYPERLINK("#"&amp;CELL("direccion",Tabla_471059!A38),"35")</f>
        <v>35</v>
      </c>
      <c r="AA42" s="10" t="str">
        <f ca="1">HYPERLINK("#"&amp;CELL("direccion",Tabla_471071!A38),"35")</f>
        <v>35</v>
      </c>
      <c r="AB42" s="10" t="str">
        <f ca="1">HYPERLINK("#"&amp;CELL("direccion",Tabla_471062!A38),"35")</f>
        <v>35</v>
      </c>
      <c r="AC42" s="10" t="str">
        <f ca="1">HYPERLINK("#"&amp;CELL("direccion",Tabla_471074!A38),"35")</f>
        <v>35</v>
      </c>
      <c r="AD42" s="5" t="s">
        <v>213</v>
      </c>
      <c r="AE42" s="3">
        <v>46203</v>
      </c>
    </row>
    <row r="43" spans="1:31" x14ac:dyDescent="0.25">
      <c r="A43" s="5">
        <v>2026</v>
      </c>
      <c r="B43" s="3">
        <v>46113</v>
      </c>
      <c r="C43" s="3">
        <v>46203</v>
      </c>
      <c r="D43" s="5" t="s">
        <v>84</v>
      </c>
      <c r="E43" s="5">
        <v>29</v>
      </c>
      <c r="F43" s="5" t="s">
        <v>239</v>
      </c>
      <c r="G43" s="5" t="s">
        <v>266</v>
      </c>
      <c r="H43" s="5" t="s">
        <v>225</v>
      </c>
      <c r="I43" s="5" t="s">
        <v>429</v>
      </c>
      <c r="J43" s="5" t="s">
        <v>430</v>
      </c>
      <c r="K43" s="5" t="s">
        <v>373</v>
      </c>
      <c r="L43" s="5" t="s">
        <v>91</v>
      </c>
      <c r="M43" s="5">
        <v>35248</v>
      </c>
      <c r="N43" s="5" t="s">
        <v>212</v>
      </c>
      <c r="O43" s="5">
        <v>28526.66</v>
      </c>
      <c r="P43" s="5" t="s">
        <v>212</v>
      </c>
      <c r="Q43" s="10" t="str">
        <f ca="1">HYPERLINK("#"&amp;CELL("direccion",Tabla_471065!A39),"36")</f>
        <v>36</v>
      </c>
      <c r="R43" s="10" t="str">
        <f ca="1">HYPERLINK("#"&amp;CELL("direccion",Tabla_471039!A39),"36")</f>
        <v>36</v>
      </c>
      <c r="S43" s="10" t="str">
        <f ca="1">HYPERLINK("#"&amp;CELL("direccion",Tabla_471067!A39),"36")</f>
        <v>36</v>
      </c>
      <c r="T43" s="10" t="str">
        <f ca="1">HYPERLINK("#"&amp;CELL("direccion",Tabla_471023!A39),"36")</f>
        <v>36</v>
      </c>
      <c r="U43" s="10" t="str">
        <f ca="1">HYPERLINK("#"&amp;CELL("direccion",Tabla_471047!A39),"36")</f>
        <v>36</v>
      </c>
      <c r="V43" s="10" t="str">
        <f ca="1">HYPERLINK("#"&amp;CELL("direccion",Tabla_471030!A39),"36")</f>
        <v>36</v>
      </c>
      <c r="W43" s="10" t="str">
        <f ca="1">HYPERLINK("#"&amp;CELL("direccion",Tabla_471041!A39),"36")</f>
        <v>36</v>
      </c>
      <c r="X43" s="10" t="str">
        <f ca="1">HYPERLINK("#"&amp;CELL("direccion",Tabla_471031!A39),"36")</f>
        <v>36</v>
      </c>
      <c r="Y43" s="10" t="str">
        <f ca="1">HYPERLINK("#"&amp;CELL("direccion",Tabla_471032!A39),"36")</f>
        <v>36</v>
      </c>
      <c r="Z43" s="10" t="str">
        <f ca="1">HYPERLINK("#"&amp;CELL("direccion",Tabla_471059!A39),"36")</f>
        <v>36</v>
      </c>
      <c r="AA43" s="10" t="str">
        <f ca="1">HYPERLINK("#"&amp;CELL("direccion",Tabla_471071!A39),"36")</f>
        <v>36</v>
      </c>
      <c r="AB43" s="10" t="str">
        <f ca="1">HYPERLINK("#"&amp;CELL("direccion",Tabla_471062!A39),"36")</f>
        <v>36</v>
      </c>
      <c r="AC43" s="10" t="str">
        <f ca="1">HYPERLINK("#"&amp;CELL("direccion",Tabla_471074!A39),"36")</f>
        <v>36</v>
      </c>
      <c r="AD43" s="5" t="s">
        <v>213</v>
      </c>
      <c r="AE43" s="3">
        <v>46203</v>
      </c>
    </row>
    <row r="44" spans="1:31" x14ac:dyDescent="0.25">
      <c r="A44" s="5">
        <v>2026</v>
      </c>
      <c r="B44" s="3">
        <v>46113</v>
      </c>
      <c r="C44" s="3">
        <v>46203</v>
      </c>
      <c r="D44" s="5" t="s">
        <v>84</v>
      </c>
      <c r="E44" s="5">
        <v>25</v>
      </c>
      <c r="F44" s="5" t="s">
        <v>230</v>
      </c>
      <c r="G44" s="5" t="s">
        <v>267</v>
      </c>
      <c r="H44" s="5" t="s">
        <v>225</v>
      </c>
      <c r="I44" s="5" t="s">
        <v>431</v>
      </c>
      <c r="J44" s="5" t="s">
        <v>371</v>
      </c>
      <c r="K44" s="5" t="s">
        <v>432</v>
      </c>
      <c r="L44" s="5" t="s">
        <v>92</v>
      </c>
      <c r="M44" s="5">
        <v>24672</v>
      </c>
      <c r="N44" s="5" t="s">
        <v>212</v>
      </c>
      <c r="O44" s="5">
        <v>20384.75</v>
      </c>
      <c r="P44" s="5" t="s">
        <v>212</v>
      </c>
      <c r="Q44" s="10" t="str">
        <f ca="1">HYPERLINK("#"&amp;CELL("direccion",Tabla_471065!A40),"37")</f>
        <v>37</v>
      </c>
      <c r="R44" s="10" t="str">
        <f ca="1">HYPERLINK("#"&amp;CELL("direccion",Tabla_471039!A40),"37")</f>
        <v>37</v>
      </c>
      <c r="S44" s="10" t="str">
        <f ca="1">HYPERLINK("#"&amp;CELL("direccion",Tabla_471067!A40),"37")</f>
        <v>37</v>
      </c>
      <c r="T44" s="10" t="str">
        <f ca="1">HYPERLINK("#"&amp;CELL("direccion",Tabla_471023!A40),"37")</f>
        <v>37</v>
      </c>
      <c r="U44" s="10" t="str">
        <f ca="1">HYPERLINK("#"&amp;CELL("direccion",Tabla_471047!A40),"37")</f>
        <v>37</v>
      </c>
      <c r="V44" s="10" t="str">
        <f ca="1">HYPERLINK("#"&amp;CELL("direccion",Tabla_471030!A40),"37")</f>
        <v>37</v>
      </c>
      <c r="W44" s="10" t="str">
        <f ca="1">HYPERLINK("#"&amp;CELL("direccion",Tabla_471041!A40),"37")</f>
        <v>37</v>
      </c>
      <c r="X44" s="10" t="str">
        <f ca="1">HYPERLINK("#"&amp;CELL("direccion",Tabla_471031!A40),"37")</f>
        <v>37</v>
      </c>
      <c r="Y44" s="10" t="str">
        <f ca="1">HYPERLINK("#"&amp;CELL("direccion",Tabla_471032!A40),"37")</f>
        <v>37</v>
      </c>
      <c r="Z44" s="10" t="str">
        <f ca="1">HYPERLINK("#"&amp;CELL("direccion",Tabla_471059!A40),"37")</f>
        <v>37</v>
      </c>
      <c r="AA44" s="10" t="str">
        <f ca="1">HYPERLINK("#"&amp;CELL("direccion",Tabla_471071!A40),"37")</f>
        <v>37</v>
      </c>
      <c r="AB44" s="10" t="str">
        <f ca="1">HYPERLINK("#"&amp;CELL("direccion",Tabla_471062!A40),"37")</f>
        <v>37</v>
      </c>
      <c r="AC44" s="10" t="str">
        <f ca="1">HYPERLINK("#"&amp;CELL("direccion",Tabla_471074!A40),"37")</f>
        <v>37</v>
      </c>
      <c r="AD44" s="5" t="s">
        <v>213</v>
      </c>
      <c r="AE44" s="3">
        <v>46203</v>
      </c>
    </row>
    <row r="45" spans="1:31" x14ac:dyDescent="0.25">
      <c r="A45" s="5">
        <v>2026</v>
      </c>
      <c r="B45" s="3">
        <v>46113</v>
      </c>
      <c r="C45" s="3">
        <v>46203</v>
      </c>
      <c r="D45" s="5" t="s">
        <v>84</v>
      </c>
      <c r="E45" s="5">
        <v>25</v>
      </c>
      <c r="F45" s="5" t="s">
        <v>230</v>
      </c>
      <c r="G45" s="5" t="s">
        <v>268</v>
      </c>
      <c r="H45" s="5" t="s">
        <v>225</v>
      </c>
      <c r="I45" s="5" t="s">
        <v>433</v>
      </c>
      <c r="J45" s="5" t="s">
        <v>354</v>
      </c>
      <c r="K45" s="5" t="s">
        <v>368</v>
      </c>
      <c r="L45" s="5" t="s">
        <v>91</v>
      </c>
      <c r="M45" s="5">
        <v>24672</v>
      </c>
      <c r="N45" s="5" t="s">
        <v>212</v>
      </c>
      <c r="O45" s="5">
        <v>20384.75</v>
      </c>
      <c r="P45" s="5" t="s">
        <v>212</v>
      </c>
      <c r="Q45" s="10" t="str">
        <f ca="1">HYPERLINK("#"&amp;CELL("direccion",Tabla_471065!A41),"38")</f>
        <v>38</v>
      </c>
      <c r="R45" s="10" t="str">
        <f ca="1">HYPERLINK("#"&amp;CELL("direccion",Tabla_471039!A41),"38")</f>
        <v>38</v>
      </c>
      <c r="S45" s="10" t="str">
        <f ca="1">HYPERLINK("#"&amp;CELL("direccion",Tabla_471067!A41),"38")</f>
        <v>38</v>
      </c>
      <c r="T45" s="10" t="str">
        <f ca="1">HYPERLINK("#"&amp;CELL("direccion",Tabla_471023!A41),"38")</f>
        <v>38</v>
      </c>
      <c r="U45" s="10" t="str">
        <f ca="1">HYPERLINK("#"&amp;CELL("direccion",Tabla_471047!A41),"38")</f>
        <v>38</v>
      </c>
      <c r="V45" s="10" t="str">
        <f ca="1">HYPERLINK("#"&amp;CELL("direccion",Tabla_471030!A41),"38")</f>
        <v>38</v>
      </c>
      <c r="W45" s="10" t="str">
        <f ca="1">HYPERLINK("#"&amp;CELL("direccion",Tabla_471041!A41),"38")</f>
        <v>38</v>
      </c>
      <c r="X45" s="10" t="str">
        <f ca="1">HYPERLINK("#"&amp;CELL("direccion",Tabla_471031!A41),"38")</f>
        <v>38</v>
      </c>
      <c r="Y45" s="10" t="str">
        <f ca="1">HYPERLINK("#"&amp;CELL("direccion",Tabla_471032!A41),"38")</f>
        <v>38</v>
      </c>
      <c r="Z45" s="10" t="str">
        <f ca="1">HYPERLINK("#"&amp;CELL("direccion",Tabla_471059!A41),"38")</f>
        <v>38</v>
      </c>
      <c r="AA45" s="10" t="str">
        <f ca="1">HYPERLINK("#"&amp;CELL("direccion",Tabla_471071!A41),"38")</f>
        <v>38</v>
      </c>
      <c r="AB45" s="10" t="str">
        <f ca="1">HYPERLINK("#"&amp;CELL("direccion",Tabla_471062!A41),"38")</f>
        <v>38</v>
      </c>
      <c r="AC45" s="10" t="str">
        <f ca="1">HYPERLINK("#"&amp;CELL("direccion",Tabla_471074!A41),"38")</f>
        <v>38</v>
      </c>
      <c r="AD45" s="5" t="s">
        <v>213</v>
      </c>
      <c r="AE45" s="3">
        <v>46203</v>
      </c>
    </row>
    <row r="46" spans="1:31" x14ac:dyDescent="0.25">
      <c r="A46" s="5">
        <v>2026</v>
      </c>
      <c r="B46" s="3">
        <v>46113</v>
      </c>
      <c r="C46" s="3">
        <v>46203</v>
      </c>
      <c r="D46" s="5" t="s">
        <v>84</v>
      </c>
      <c r="E46" s="5">
        <v>29</v>
      </c>
      <c r="F46" s="5" t="s">
        <v>239</v>
      </c>
      <c r="G46" s="5" t="s">
        <v>269</v>
      </c>
      <c r="H46" s="5" t="s">
        <v>225</v>
      </c>
      <c r="I46" s="5" t="s">
        <v>434</v>
      </c>
      <c r="J46" s="5" t="s">
        <v>435</v>
      </c>
      <c r="K46" s="5" t="s">
        <v>436</v>
      </c>
      <c r="L46" s="5" t="s">
        <v>91</v>
      </c>
      <c r="M46" s="5">
        <v>35248</v>
      </c>
      <c r="N46" s="5" t="s">
        <v>212</v>
      </c>
      <c r="O46" s="5">
        <v>28526.66</v>
      </c>
      <c r="P46" s="5" t="s">
        <v>212</v>
      </c>
      <c r="Q46" s="10" t="str">
        <f ca="1">HYPERLINK("#"&amp;CELL("direccion",Tabla_471065!A42),"39")</f>
        <v>39</v>
      </c>
      <c r="R46" s="10" t="str">
        <f ca="1">HYPERLINK("#"&amp;CELL("direccion",Tabla_471039!A42),"39")</f>
        <v>39</v>
      </c>
      <c r="S46" s="10" t="str">
        <f ca="1">HYPERLINK("#"&amp;CELL("direccion",Tabla_471067!A42),"39")</f>
        <v>39</v>
      </c>
      <c r="T46" s="10" t="str">
        <f ca="1">HYPERLINK("#"&amp;CELL("direccion",Tabla_471023!A42),"39")</f>
        <v>39</v>
      </c>
      <c r="U46" s="10" t="str">
        <f ca="1">HYPERLINK("#"&amp;CELL("direccion",Tabla_471047!A42),"39")</f>
        <v>39</v>
      </c>
      <c r="V46" s="10" t="str">
        <f ca="1">HYPERLINK("#"&amp;CELL("direccion",Tabla_471030!A42),"39")</f>
        <v>39</v>
      </c>
      <c r="W46" s="10" t="str">
        <f ca="1">HYPERLINK("#"&amp;CELL("direccion",Tabla_471041!A42),"39")</f>
        <v>39</v>
      </c>
      <c r="X46" s="10" t="str">
        <f ca="1">HYPERLINK("#"&amp;CELL("direccion",Tabla_471031!A42),"39")</f>
        <v>39</v>
      </c>
      <c r="Y46" s="10" t="str">
        <f ca="1">HYPERLINK("#"&amp;CELL("direccion",Tabla_471032!A42),"39")</f>
        <v>39</v>
      </c>
      <c r="Z46" s="10" t="str">
        <f ca="1">HYPERLINK("#"&amp;CELL("direccion",Tabla_471059!A42),"39")</f>
        <v>39</v>
      </c>
      <c r="AA46" s="10" t="str">
        <f ca="1">HYPERLINK("#"&amp;CELL("direccion",Tabla_471071!A42),"39")</f>
        <v>39</v>
      </c>
      <c r="AB46" s="10" t="str">
        <f ca="1">HYPERLINK("#"&amp;CELL("direccion",Tabla_471062!A42),"39")</f>
        <v>39</v>
      </c>
      <c r="AC46" s="10" t="str">
        <f ca="1">HYPERLINK("#"&amp;CELL("direccion",Tabla_471074!A42),"39")</f>
        <v>39</v>
      </c>
      <c r="AD46" s="5" t="s">
        <v>213</v>
      </c>
      <c r="AE46" s="3">
        <v>46203</v>
      </c>
    </row>
    <row r="47" spans="1:31" x14ac:dyDescent="0.25">
      <c r="A47" s="5">
        <v>2026</v>
      </c>
      <c r="B47" s="3">
        <v>46113</v>
      </c>
      <c r="C47" s="3">
        <v>46203</v>
      </c>
      <c r="D47" s="5" t="s">
        <v>84</v>
      </c>
      <c r="E47" s="5">
        <v>25</v>
      </c>
      <c r="F47" s="5" t="s">
        <v>230</v>
      </c>
      <c r="G47" s="5" t="s">
        <v>270</v>
      </c>
      <c r="H47" s="5" t="s">
        <v>225</v>
      </c>
      <c r="I47" s="5" t="s">
        <v>437</v>
      </c>
      <c r="J47" s="5" t="s">
        <v>368</v>
      </c>
      <c r="K47" s="5" t="s">
        <v>397</v>
      </c>
      <c r="L47" s="5" t="s">
        <v>91</v>
      </c>
      <c r="M47" s="5">
        <v>24672</v>
      </c>
      <c r="N47" s="5" t="s">
        <v>212</v>
      </c>
      <c r="O47" s="5">
        <v>20384.75</v>
      </c>
      <c r="P47" s="5" t="s">
        <v>212</v>
      </c>
      <c r="Q47" s="10" t="str">
        <f ca="1">HYPERLINK("#"&amp;CELL("direccion",Tabla_471065!A43),"40")</f>
        <v>40</v>
      </c>
      <c r="R47" s="10" t="str">
        <f ca="1">HYPERLINK("#"&amp;CELL("direccion",Tabla_471039!A43),"40")</f>
        <v>40</v>
      </c>
      <c r="S47" s="10" t="str">
        <f ca="1">HYPERLINK("#"&amp;CELL("direccion",Tabla_471067!A43),"40")</f>
        <v>40</v>
      </c>
      <c r="T47" s="10" t="str">
        <f ca="1">HYPERLINK("#"&amp;CELL("direccion",Tabla_471023!A43),"40")</f>
        <v>40</v>
      </c>
      <c r="U47" s="10" t="str">
        <f ca="1">HYPERLINK("#"&amp;CELL("direccion",Tabla_471047!A43),"40")</f>
        <v>40</v>
      </c>
      <c r="V47" s="10" t="str">
        <f ca="1">HYPERLINK("#"&amp;CELL("direccion",Tabla_471030!A43),"40")</f>
        <v>40</v>
      </c>
      <c r="W47" s="10" t="str">
        <f ca="1">HYPERLINK("#"&amp;CELL("direccion",Tabla_471041!A43),"40")</f>
        <v>40</v>
      </c>
      <c r="X47" s="10" t="str">
        <f ca="1">HYPERLINK("#"&amp;CELL("direccion",Tabla_471031!A43),"40")</f>
        <v>40</v>
      </c>
      <c r="Y47" s="10" t="str">
        <f ca="1">HYPERLINK("#"&amp;CELL("direccion",Tabla_471032!A43),"40")</f>
        <v>40</v>
      </c>
      <c r="Z47" s="10" t="str">
        <f ca="1">HYPERLINK("#"&amp;CELL("direccion",Tabla_471059!A43),"40")</f>
        <v>40</v>
      </c>
      <c r="AA47" s="10" t="str">
        <f ca="1">HYPERLINK("#"&amp;CELL("direccion",Tabla_471071!A43),"40")</f>
        <v>40</v>
      </c>
      <c r="AB47" s="10" t="str">
        <f ca="1">HYPERLINK("#"&amp;CELL("direccion",Tabla_471062!A43),"40")</f>
        <v>40</v>
      </c>
      <c r="AC47" s="10" t="str">
        <f ca="1">HYPERLINK("#"&amp;CELL("direccion",Tabla_471074!A43),"40")</f>
        <v>40</v>
      </c>
      <c r="AD47" s="5" t="s">
        <v>213</v>
      </c>
      <c r="AE47" s="3">
        <v>46203</v>
      </c>
    </row>
    <row r="48" spans="1:31" x14ac:dyDescent="0.25">
      <c r="A48" s="5">
        <v>2026</v>
      </c>
      <c r="B48" s="3">
        <v>46113</v>
      </c>
      <c r="C48" s="3">
        <v>46203</v>
      </c>
      <c r="D48" s="5" t="s">
        <v>84</v>
      </c>
      <c r="E48" s="5">
        <v>25</v>
      </c>
      <c r="F48" s="5" t="s">
        <v>230</v>
      </c>
      <c r="G48" s="5" t="s">
        <v>271</v>
      </c>
      <c r="H48" s="5" t="s">
        <v>225</v>
      </c>
      <c r="I48" s="5" t="s">
        <v>438</v>
      </c>
      <c r="J48" s="5" t="s">
        <v>360</v>
      </c>
      <c r="K48" s="5" t="s">
        <v>439</v>
      </c>
      <c r="L48" s="5" t="s">
        <v>91</v>
      </c>
      <c r="M48" s="5">
        <v>24672</v>
      </c>
      <c r="N48" s="5" t="s">
        <v>212</v>
      </c>
      <c r="O48" s="5">
        <v>20384.75</v>
      </c>
      <c r="P48" s="5" t="s">
        <v>212</v>
      </c>
      <c r="Q48" s="10" t="str">
        <f ca="1">HYPERLINK("#"&amp;CELL("direccion",Tabla_471065!A44),"41")</f>
        <v>41</v>
      </c>
      <c r="R48" s="10" t="str">
        <f ca="1">HYPERLINK("#"&amp;CELL("direccion",Tabla_471039!A44),"41")</f>
        <v>41</v>
      </c>
      <c r="S48" s="10" t="str">
        <f ca="1">HYPERLINK("#"&amp;CELL("direccion",Tabla_471067!A44),"41")</f>
        <v>41</v>
      </c>
      <c r="T48" s="10" t="str">
        <f ca="1">HYPERLINK("#"&amp;CELL("direccion",Tabla_471023!A44),"41")</f>
        <v>41</v>
      </c>
      <c r="U48" s="10" t="str">
        <f ca="1">HYPERLINK("#"&amp;CELL("direccion",Tabla_471047!A44),"41")</f>
        <v>41</v>
      </c>
      <c r="V48" s="10" t="str">
        <f ca="1">HYPERLINK("#"&amp;CELL("direccion",Tabla_471030!A44),"41")</f>
        <v>41</v>
      </c>
      <c r="W48" s="10" t="str">
        <f ca="1">HYPERLINK("#"&amp;CELL("direccion",Tabla_471041!A44),"41")</f>
        <v>41</v>
      </c>
      <c r="X48" s="10" t="str">
        <f ca="1">HYPERLINK("#"&amp;CELL("direccion",Tabla_471031!A44),"41")</f>
        <v>41</v>
      </c>
      <c r="Y48" s="10" t="str">
        <f ca="1">HYPERLINK("#"&amp;CELL("direccion",Tabla_471032!A44),"41")</f>
        <v>41</v>
      </c>
      <c r="Z48" s="10" t="str">
        <f ca="1">HYPERLINK("#"&amp;CELL("direccion",Tabla_471059!A44),"41")</f>
        <v>41</v>
      </c>
      <c r="AA48" s="10" t="str">
        <f ca="1">HYPERLINK("#"&amp;CELL("direccion",Tabla_471071!A44),"41")</f>
        <v>41</v>
      </c>
      <c r="AB48" s="10" t="str">
        <f ca="1">HYPERLINK("#"&amp;CELL("direccion",Tabla_471062!A44),"41")</f>
        <v>41</v>
      </c>
      <c r="AC48" s="10" t="str">
        <f ca="1">HYPERLINK("#"&amp;CELL("direccion",Tabla_471074!A44),"41")</f>
        <v>41</v>
      </c>
      <c r="AD48" s="5" t="s">
        <v>213</v>
      </c>
      <c r="AE48" s="3">
        <v>46203</v>
      </c>
    </row>
    <row r="49" spans="1:31" x14ac:dyDescent="0.25">
      <c r="A49" s="5">
        <v>2026</v>
      </c>
      <c r="B49" s="3">
        <v>46113</v>
      </c>
      <c r="C49" s="3">
        <v>46203</v>
      </c>
      <c r="D49" s="5" t="s">
        <v>84</v>
      </c>
      <c r="E49" s="5">
        <v>32</v>
      </c>
      <c r="F49" s="5" t="s">
        <v>272</v>
      </c>
      <c r="G49" s="5" t="s">
        <v>273</v>
      </c>
      <c r="H49" s="5" t="s">
        <v>225</v>
      </c>
      <c r="I49" s="5" t="s">
        <v>440</v>
      </c>
      <c r="J49" s="5" t="s">
        <v>441</v>
      </c>
      <c r="K49" s="5" t="s">
        <v>442</v>
      </c>
      <c r="L49" s="5" t="s">
        <v>91</v>
      </c>
      <c r="M49" s="5">
        <v>40800</v>
      </c>
      <c r="N49" s="5" t="s">
        <v>212</v>
      </c>
      <c r="O49" s="5">
        <v>32700.9</v>
      </c>
      <c r="P49" s="5" t="s">
        <v>212</v>
      </c>
      <c r="Q49" s="10" t="str">
        <f ca="1">HYPERLINK("#"&amp;CELL("direccion",Tabla_471065!A45),"42")</f>
        <v>42</v>
      </c>
      <c r="R49" s="10" t="str">
        <f ca="1">HYPERLINK("#"&amp;CELL("direccion",Tabla_471039!A45),"42")</f>
        <v>42</v>
      </c>
      <c r="S49" s="10" t="str">
        <f ca="1">HYPERLINK("#"&amp;CELL("direccion",Tabla_471067!A45),"42")</f>
        <v>42</v>
      </c>
      <c r="T49" s="10" t="str">
        <f ca="1">HYPERLINK("#"&amp;CELL("direccion",Tabla_471023!A45),"42")</f>
        <v>42</v>
      </c>
      <c r="U49" s="10" t="str">
        <f ca="1">HYPERLINK("#"&amp;CELL("direccion",Tabla_471047!A45),"42")</f>
        <v>42</v>
      </c>
      <c r="V49" s="10" t="str">
        <f ca="1">HYPERLINK("#"&amp;CELL("direccion",Tabla_471030!A45),"42")</f>
        <v>42</v>
      </c>
      <c r="W49" s="10" t="str">
        <f ca="1">HYPERLINK("#"&amp;CELL("direccion",Tabla_471041!A45),"42")</f>
        <v>42</v>
      </c>
      <c r="X49" s="10" t="str">
        <f ca="1">HYPERLINK("#"&amp;CELL("direccion",Tabla_471031!A45),"42")</f>
        <v>42</v>
      </c>
      <c r="Y49" s="10" t="str">
        <f ca="1">HYPERLINK("#"&amp;CELL("direccion",Tabla_471032!A45),"42")</f>
        <v>42</v>
      </c>
      <c r="Z49" s="10" t="str">
        <f ca="1">HYPERLINK("#"&amp;CELL("direccion",Tabla_471059!A45),"42")</f>
        <v>42</v>
      </c>
      <c r="AA49" s="10" t="str">
        <f ca="1">HYPERLINK("#"&amp;CELL("direccion",Tabla_471071!A45),"42")</f>
        <v>42</v>
      </c>
      <c r="AB49" s="10" t="str">
        <f ca="1">HYPERLINK("#"&amp;CELL("direccion",Tabla_471062!A45),"42")</f>
        <v>42</v>
      </c>
      <c r="AC49" s="10" t="str">
        <f ca="1">HYPERLINK("#"&amp;CELL("direccion",Tabla_471074!A45),"42")</f>
        <v>42</v>
      </c>
      <c r="AD49" s="5" t="s">
        <v>213</v>
      </c>
      <c r="AE49" s="3">
        <v>46203</v>
      </c>
    </row>
    <row r="50" spans="1:31" x14ac:dyDescent="0.25">
      <c r="A50" s="5">
        <v>2026</v>
      </c>
      <c r="B50" s="3">
        <v>46113</v>
      </c>
      <c r="C50" s="3">
        <v>46203</v>
      </c>
      <c r="D50" s="5" t="s">
        <v>84</v>
      </c>
      <c r="E50" s="5">
        <v>25</v>
      </c>
      <c r="F50" s="5" t="s">
        <v>230</v>
      </c>
      <c r="G50" s="5" t="s">
        <v>274</v>
      </c>
      <c r="H50" s="5" t="s">
        <v>225</v>
      </c>
      <c r="I50" s="5" t="s">
        <v>443</v>
      </c>
      <c r="J50" s="5" t="s">
        <v>444</v>
      </c>
      <c r="K50" s="5" t="s">
        <v>354</v>
      </c>
      <c r="L50" s="5" t="s">
        <v>91</v>
      </c>
      <c r="M50" s="5">
        <v>24672</v>
      </c>
      <c r="N50" s="5" t="s">
        <v>212</v>
      </c>
      <c r="O50" s="5">
        <v>20384.75</v>
      </c>
      <c r="P50" s="5" t="s">
        <v>212</v>
      </c>
      <c r="Q50" s="10" t="str">
        <f ca="1">HYPERLINK("#"&amp;CELL("direccion",Tabla_471065!A46),"43")</f>
        <v>43</v>
      </c>
      <c r="R50" s="10" t="str">
        <f ca="1">HYPERLINK("#"&amp;CELL("direccion",Tabla_471039!A46),"43")</f>
        <v>43</v>
      </c>
      <c r="S50" s="10" t="str">
        <f ca="1">HYPERLINK("#"&amp;CELL("direccion",Tabla_471067!A46),"43")</f>
        <v>43</v>
      </c>
      <c r="T50" s="10" t="str">
        <f ca="1">HYPERLINK("#"&amp;CELL("direccion",Tabla_471023!A46),"43")</f>
        <v>43</v>
      </c>
      <c r="U50" s="10" t="str">
        <f ca="1">HYPERLINK("#"&amp;CELL("direccion",Tabla_471047!A46),"43")</f>
        <v>43</v>
      </c>
      <c r="V50" s="10" t="str">
        <f ca="1">HYPERLINK("#"&amp;CELL("direccion",Tabla_471030!A46),"43")</f>
        <v>43</v>
      </c>
      <c r="W50" s="10" t="str">
        <f ca="1">HYPERLINK("#"&amp;CELL("direccion",Tabla_471041!A46),"43")</f>
        <v>43</v>
      </c>
      <c r="X50" s="10" t="str">
        <f ca="1">HYPERLINK("#"&amp;CELL("direccion",Tabla_471031!A46),"43")</f>
        <v>43</v>
      </c>
      <c r="Y50" s="10" t="str">
        <f ca="1">HYPERLINK("#"&amp;CELL("direccion",Tabla_471032!A46),"43")</f>
        <v>43</v>
      </c>
      <c r="Z50" s="10" t="str">
        <f ca="1">HYPERLINK("#"&amp;CELL("direccion",Tabla_471059!A46),"43")</f>
        <v>43</v>
      </c>
      <c r="AA50" s="10" t="str">
        <f ca="1">HYPERLINK("#"&amp;CELL("direccion",Tabla_471071!A46),"43")</f>
        <v>43</v>
      </c>
      <c r="AB50" s="10" t="str">
        <f ca="1">HYPERLINK("#"&amp;CELL("direccion",Tabla_471062!A46),"43")</f>
        <v>43</v>
      </c>
      <c r="AC50" s="10" t="str">
        <f ca="1">HYPERLINK("#"&amp;CELL("direccion",Tabla_471074!A46),"43")</f>
        <v>43</v>
      </c>
      <c r="AD50" s="5" t="s">
        <v>213</v>
      </c>
      <c r="AE50" s="3">
        <v>46203</v>
      </c>
    </row>
    <row r="51" spans="1:31" x14ac:dyDescent="0.25">
      <c r="A51" s="5">
        <v>2026</v>
      </c>
      <c r="B51" s="3">
        <v>46113</v>
      </c>
      <c r="C51" s="3">
        <v>46203</v>
      </c>
      <c r="D51" s="5" t="s">
        <v>84</v>
      </c>
      <c r="E51" s="5">
        <v>25</v>
      </c>
      <c r="F51" s="5" t="s">
        <v>230</v>
      </c>
      <c r="G51" s="5" t="s">
        <v>275</v>
      </c>
      <c r="H51" s="5" t="s">
        <v>225</v>
      </c>
      <c r="I51" s="5" t="s">
        <v>445</v>
      </c>
      <c r="J51" s="5" t="s">
        <v>446</v>
      </c>
      <c r="K51" s="5" t="s">
        <v>447</v>
      </c>
      <c r="L51" s="5" t="s">
        <v>92</v>
      </c>
      <c r="M51" s="5">
        <v>24672</v>
      </c>
      <c r="N51" s="5" t="s">
        <v>212</v>
      </c>
      <c r="O51" s="5">
        <v>20384.75</v>
      </c>
      <c r="P51" s="5" t="s">
        <v>212</v>
      </c>
      <c r="Q51" s="10" t="str">
        <f ca="1">HYPERLINK("#"&amp;CELL("direccion",Tabla_471065!A47),"44")</f>
        <v>44</v>
      </c>
      <c r="R51" s="10" t="str">
        <f ca="1">HYPERLINK("#"&amp;CELL("direccion",Tabla_471039!A47),"44")</f>
        <v>44</v>
      </c>
      <c r="S51" s="10" t="str">
        <f ca="1">HYPERLINK("#"&amp;CELL("direccion",Tabla_471067!A47),"44")</f>
        <v>44</v>
      </c>
      <c r="T51" s="10" t="str">
        <f ca="1">HYPERLINK("#"&amp;CELL("direccion",Tabla_471023!A47),"44")</f>
        <v>44</v>
      </c>
      <c r="U51" s="10" t="str">
        <f ca="1">HYPERLINK("#"&amp;CELL("direccion",Tabla_471047!A47),"44")</f>
        <v>44</v>
      </c>
      <c r="V51" s="10" t="str">
        <f ca="1">HYPERLINK("#"&amp;CELL("direccion",Tabla_471030!A47),"44")</f>
        <v>44</v>
      </c>
      <c r="W51" s="10" t="str">
        <f ca="1">HYPERLINK("#"&amp;CELL("direccion",Tabla_471041!A47),"44")</f>
        <v>44</v>
      </c>
      <c r="X51" s="10" t="str">
        <f ca="1">HYPERLINK("#"&amp;CELL("direccion",Tabla_471031!A47),"44")</f>
        <v>44</v>
      </c>
      <c r="Y51" s="10" t="str">
        <f ca="1">HYPERLINK("#"&amp;CELL("direccion",Tabla_471032!A47),"44")</f>
        <v>44</v>
      </c>
      <c r="Z51" s="10" t="str">
        <f ca="1">HYPERLINK("#"&amp;CELL("direccion",Tabla_471059!A47),"44")</f>
        <v>44</v>
      </c>
      <c r="AA51" s="10" t="str">
        <f ca="1">HYPERLINK("#"&amp;CELL("direccion",Tabla_471071!A47),"44")</f>
        <v>44</v>
      </c>
      <c r="AB51" s="10" t="str">
        <f ca="1">HYPERLINK("#"&amp;CELL("direccion",Tabla_471062!A47),"44")</f>
        <v>44</v>
      </c>
      <c r="AC51" s="10" t="str">
        <f ca="1">HYPERLINK("#"&amp;CELL("direccion",Tabla_471074!A47),"44")</f>
        <v>44</v>
      </c>
      <c r="AD51" s="5" t="s">
        <v>213</v>
      </c>
      <c r="AE51" s="3">
        <v>46203</v>
      </c>
    </row>
    <row r="52" spans="1:31" x14ac:dyDescent="0.25">
      <c r="A52" s="5">
        <v>2026</v>
      </c>
      <c r="B52" s="3">
        <v>46113</v>
      </c>
      <c r="C52" s="3">
        <v>46203</v>
      </c>
      <c r="D52" s="5" t="s">
        <v>84</v>
      </c>
      <c r="E52" s="5">
        <v>34</v>
      </c>
      <c r="F52" s="5" t="s">
        <v>228</v>
      </c>
      <c r="G52" s="5" t="s">
        <v>276</v>
      </c>
      <c r="H52" s="5" t="s">
        <v>225</v>
      </c>
      <c r="I52" s="5" t="s">
        <v>448</v>
      </c>
      <c r="J52" s="5" t="s">
        <v>449</v>
      </c>
      <c r="K52" s="5" t="s">
        <v>382</v>
      </c>
      <c r="L52" s="5" t="s">
        <v>92</v>
      </c>
      <c r="M52" s="5">
        <v>46576</v>
      </c>
      <c r="N52" s="5" t="s">
        <v>212</v>
      </c>
      <c r="O52" s="5">
        <v>37071</v>
      </c>
      <c r="P52" s="5" t="s">
        <v>212</v>
      </c>
      <c r="Q52" s="10" t="str">
        <f ca="1">HYPERLINK("#"&amp;CELL("direccion",Tabla_471065!A48),"45")</f>
        <v>45</v>
      </c>
      <c r="R52" s="10" t="str">
        <f ca="1">HYPERLINK("#"&amp;CELL("direccion",Tabla_471039!A48),"45")</f>
        <v>45</v>
      </c>
      <c r="S52" s="10" t="str">
        <f ca="1">HYPERLINK("#"&amp;CELL("direccion",Tabla_471067!A48),"45")</f>
        <v>45</v>
      </c>
      <c r="T52" s="10" t="str">
        <f ca="1">HYPERLINK("#"&amp;CELL("direccion",Tabla_471023!A48),"45")</f>
        <v>45</v>
      </c>
      <c r="U52" s="10" t="str">
        <f ca="1">HYPERLINK("#"&amp;CELL("direccion",Tabla_471047!A48),"45")</f>
        <v>45</v>
      </c>
      <c r="V52" s="10" t="str">
        <f ca="1">HYPERLINK("#"&amp;CELL("direccion",Tabla_471030!A48),"45")</f>
        <v>45</v>
      </c>
      <c r="W52" s="10" t="str">
        <f ca="1">HYPERLINK("#"&amp;CELL("direccion",Tabla_471041!A48),"45")</f>
        <v>45</v>
      </c>
      <c r="X52" s="10" t="str">
        <f ca="1">HYPERLINK("#"&amp;CELL("direccion",Tabla_471031!A48),"45")</f>
        <v>45</v>
      </c>
      <c r="Y52" s="10" t="str">
        <f ca="1">HYPERLINK("#"&amp;CELL("direccion",Tabla_471032!A48),"45")</f>
        <v>45</v>
      </c>
      <c r="Z52" s="10" t="str">
        <f ca="1">HYPERLINK("#"&amp;CELL("direccion",Tabla_471059!A48),"45")</f>
        <v>45</v>
      </c>
      <c r="AA52" s="10" t="str">
        <f ca="1">HYPERLINK("#"&amp;CELL("direccion",Tabla_471071!A48),"45")</f>
        <v>45</v>
      </c>
      <c r="AB52" s="10" t="str">
        <f ca="1">HYPERLINK("#"&amp;CELL("direccion",Tabla_471062!A48),"45")</f>
        <v>45</v>
      </c>
      <c r="AC52" s="10" t="str">
        <f ca="1">HYPERLINK("#"&amp;CELL("direccion",Tabla_471074!A48),"45")</f>
        <v>45</v>
      </c>
      <c r="AD52" s="5" t="s">
        <v>213</v>
      </c>
      <c r="AE52" s="3">
        <v>46203</v>
      </c>
    </row>
    <row r="53" spans="1:31" x14ac:dyDescent="0.25">
      <c r="A53" s="5">
        <v>2026</v>
      </c>
      <c r="B53" s="3">
        <v>46113</v>
      </c>
      <c r="C53" s="3">
        <v>46203</v>
      </c>
      <c r="D53" s="5" t="s">
        <v>84</v>
      </c>
      <c r="E53" s="5">
        <v>29</v>
      </c>
      <c r="F53" s="5" t="s">
        <v>239</v>
      </c>
      <c r="G53" s="5" t="s">
        <v>277</v>
      </c>
      <c r="H53" s="5" t="s">
        <v>225</v>
      </c>
      <c r="I53" s="5" t="s">
        <v>450</v>
      </c>
      <c r="J53" s="5" t="s">
        <v>451</v>
      </c>
      <c r="K53" s="5" t="s">
        <v>452</v>
      </c>
      <c r="L53" s="5" t="s">
        <v>91</v>
      </c>
      <c r="M53" s="5">
        <v>35248</v>
      </c>
      <c r="N53" s="5" t="s">
        <v>212</v>
      </c>
      <c r="O53" s="5">
        <v>28526.66</v>
      </c>
      <c r="P53" s="5" t="s">
        <v>212</v>
      </c>
      <c r="Q53" s="10" t="str">
        <f ca="1">HYPERLINK("#"&amp;CELL("direccion",Tabla_471065!A49),"46")</f>
        <v>46</v>
      </c>
      <c r="R53" s="10" t="str">
        <f ca="1">HYPERLINK("#"&amp;CELL("direccion",Tabla_471039!A49),"46")</f>
        <v>46</v>
      </c>
      <c r="S53" s="10" t="str">
        <f ca="1">HYPERLINK("#"&amp;CELL("direccion",Tabla_471067!A49),"46")</f>
        <v>46</v>
      </c>
      <c r="T53" s="10" t="str">
        <f ca="1">HYPERLINK("#"&amp;CELL("direccion",Tabla_471023!A49),"46")</f>
        <v>46</v>
      </c>
      <c r="U53" s="10" t="str">
        <f ca="1">HYPERLINK("#"&amp;CELL("direccion",Tabla_471047!A49),"46")</f>
        <v>46</v>
      </c>
      <c r="V53" s="10" t="str">
        <f ca="1">HYPERLINK("#"&amp;CELL("direccion",Tabla_471030!A49),"46")</f>
        <v>46</v>
      </c>
      <c r="W53" s="10" t="str">
        <f ca="1">HYPERLINK("#"&amp;CELL("direccion",Tabla_471041!A49),"46")</f>
        <v>46</v>
      </c>
      <c r="X53" s="10" t="str">
        <f ca="1">HYPERLINK("#"&amp;CELL("direccion",Tabla_471031!A49),"46")</f>
        <v>46</v>
      </c>
      <c r="Y53" s="10" t="str">
        <f ca="1">HYPERLINK("#"&amp;CELL("direccion",Tabla_471032!A49),"46")</f>
        <v>46</v>
      </c>
      <c r="Z53" s="10" t="str">
        <f ca="1">HYPERLINK("#"&amp;CELL("direccion",Tabla_471059!A49),"46")</f>
        <v>46</v>
      </c>
      <c r="AA53" s="10" t="str">
        <f ca="1">HYPERLINK("#"&amp;CELL("direccion",Tabla_471071!A49),"46")</f>
        <v>46</v>
      </c>
      <c r="AB53" s="10" t="str">
        <f ca="1">HYPERLINK("#"&amp;CELL("direccion",Tabla_471062!A49),"46")</f>
        <v>46</v>
      </c>
      <c r="AC53" s="10" t="str">
        <f ca="1">HYPERLINK("#"&amp;CELL("direccion",Tabla_471074!A49),"46")</f>
        <v>46</v>
      </c>
      <c r="AD53" s="5" t="s">
        <v>213</v>
      </c>
      <c r="AE53" s="3">
        <v>46203</v>
      </c>
    </row>
    <row r="54" spans="1:31" x14ac:dyDescent="0.25">
      <c r="A54" s="5">
        <v>2026</v>
      </c>
      <c r="B54" s="3">
        <v>46113</v>
      </c>
      <c r="C54" s="3">
        <v>46203</v>
      </c>
      <c r="D54" s="5" t="s">
        <v>84</v>
      </c>
      <c r="E54" s="5">
        <v>25</v>
      </c>
      <c r="F54" s="5" t="s">
        <v>230</v>
      </c>
      <c r="G54" s="5" t="s">
        <v>278</v>
      </c>
      <c r="H54" s="5" t="s">
        <v>225</v>
      </c>
      <c r="I54" s="5" t="s">
        <v>358</v>
      </c>
      <c r="J54" s="5" t="s">
        <v>358</v>
      </c>
      <c r="K54" s="5" t="s">
        <v>358</v>
      </c>
      <c r="L54" s="5"/>
      <c r="M54" s="5">
        <v>0</v>
      </c>
      <c r="N54" s="5" t="s">
        <v>212</v>
      </c>
      <c r="O54" s="5">
        <v>0</v>
      </c>
      <c r="P54" s="5" t="s">
        <v>212</v>
      </c>
      <c r="Q54" s="10" t="str">
        <f ca="1">HYPERLINK("#"&amp;CELL("direccion",Tabla_471065!A50),"47")</f>
        <v>47</v>
      </c>
      <c r="R54" s="10" t="str">
        <f ca="1">HYPERLINK("#"&amp;CELL("direccion",Tabla_471039!A50),"47")</f>
        <v>47</v>
      </c>
      <c r="S54" s="10" t="str">
        <f ca="1">HYPERLINK("#"&amp;CELL("direccion",Tabla_471067!A50),"47")</f>
        <v>47</v>
      </c>
      <c r="T54" s="10" t="str">
        <f ca="1">HYPERLINK("#"&amp;CELL("direccion",Tabla_471023!A50),"47")</f>
        <v>47</v>
      </c>
      <c r="U54" s="10" t="str">
        <f ca="1">HYPERLINK("#"&amp;CELL("direccion",Tabla_471047!A50),"47")</f>
        <v>47</v>
      </c>
      <c r="V54" s="10" t="str">
        <f ca="1">HYPERLINK("#"&amp;CELL("direccion",Tabla_471030!A50),"47")</f>
        <v>47</v>
      </c>
      <c r="W54" s="10" t="str">
        <f ca="1">HYPERLINK("#"&amp;CELL("direccion",Tabla_471041!A50),"47")</f>
        <v>47</v>
      </c>
      <c r="X54" s="10" t="str">
        <f ca="1">HYPERLINK("#"&amp;CELL("direccion",Tabla_471031!A50),"47")</f>
        <v>47</v>
      </c>
      <c r="Y54" s="10" t="str">
        <f ca="1">HYPERLINK("#"&amp;CELL("direccion",Tabla_471032!A50),"47")</f>
        <v>47</v>
      </c>
      <c r="Z54" s="10" t="str">
        <f ca="1">HYPERLINK("#"&amp;CELL("direccion",Tabla_471059!A50),"47")</f>
        <v>47</v>
      </c>
      <c r="AA54" s="10" t="str">
        <f ca="1">HYPERLINK("#"&amp;CELL("direccion",Tabla_471071!A50),"47")</f>
        <v>47</v>
      </c>
      <c r="AB54" s="10" t="str">
        <f ca="1">HYPERLINK("#"&amp;CELL("direccion",Tabla_471062!A50),"47")</f>
        <v>47</v>
      </c>
      <c r="AC54" s="10" t="str">
        <f ca="1">HYPERLINK("#"&amp;CELL("direccion",Tabla_471074!A50),"47")</f>
        <v>47</v>
      </c>
      <c r="AD54" s="5" t="s">
        <v>213</v>
      </c>
      <c r="AE54" s="3">
        <v>46203</v>
      </c>
    </row>
    <row r="55" spans="1:31" x14ac:dyDescent="0.25">
      <c r="A55" s="5">
        <v>2026</v>
      </c>
      <c r="B55" s="3">
        <v>46113</v>
      </c>
      <c r="C55" s="3">
        <v>46203</v>
      </c>
      <c r="D55" s="5" t="s">
        <v>84</v>
      </c>
      <c r="E55" s="5">
        <v>25</v>
      </c>
      <c r="F55" s="5" t="s">
        <v>230</v>
      </c>
      <c r="G55" s="5" t="s">
        <v>279</v>
      </c>
      <c r="H55" s="5" t="s">
        <v>225</v>
      </c>
      <c r="I55" s="5" t="s">
        <v>453</v>
      </c>
      <c r="J55" s="5" t="s">
        <v>371</v>
      </c>
      <c r="K55" s="5" t="s">
        <v>454</v>
      </c>
      <c r="L55" s="5" t="s">
        <v>91</v>
      </c>
      <c r="M55" s="5">
        <v>24672</v>
      </c>
      <c r="N55" s="5" t="s">
        <v>212</v>
      </c>
      <c r="O55" s="5">
        <v>20384.75</v>
      </c>
      <c r="P55" s="5" t="s">
        <v>212</v>
      </c>
      <c r="Q55" s="10" t="str">
        <f ca="1">HYPERLINK("#"&amp;CELL("direccion",Tabla_471065!A51),"48")</f>
        <v>48</v>
      </c>
      <c r="R55" s="10" t="str">
        <f ca="1">HYPERLINK("#"&amp;CELL("direccion",Tabla_471039!A51),"48")</f>
        <v>48</v>
      </c>
      <c r="S55" s="10" t="str">
        <f ca="1">HYPERLINK("#"&amp;CELL("direccion",Tabla_471067!A51),"48")</f>
        <v>48</v>
      </c>
      <c r="T55" s="10" t="str">
        <f ca="1">HYPERLINK("#"&amp;CELL("direccion",Tabla_471023!A51),"48")</f>
        <v>48</v>
      </c>
      <c r="U55" s="10" t="str">
        <f ca="1">HYPERLINK("#"&amp;CELL("direccion",Tabla_471047!A51),"48")</f>
        <v>48</v>
      </c>
      <c r="V55" s="10" t="str">
        <f ca="1">HYPERLINK("#"&amp;CELL("direccion",Tabla_471030!A51),"48")</f>
        <v>48</v>
      </c>
      <c r="W55" s="10" t="str">
        <f ca="1">HYPERLINK("#"&amp;CELL("direccion",Tabla_471041!A51),"48")</f>
        <v>48</v>
      </c>
      <c r="X55" s="10" t="str">
        <f ca="1">HYPERLINK("#"&amp;CELL("direccion",Tabla_471031!A51),"48")</f>
        <v>48</v>
      </c>
      <c r="Y55" s="10" t="str">
        <f ca="1">HYPERLINK("#"&amp;CELL("direccion",Tabla_471032!A51),"48")</f>
        <v>48</v>
      </c>
      <c r="Z55" s="10" t="str">
        <f ca="1">HYPERLINK("#"&amp;CELL("direccion",Tabla_471059!A51),"48")</f>
        <v>48</v>
      </c>
      <c r="AA55" s="10" t="str">
        <f ca="1">HYPERLINK("#"&amp;CELL("direccion",Tabla_471071!A51),"48")</f>
        <v>48</v>
      </c>
      <c r="AB55" s="10" t="str">
        <f ca="1">HYPERLINK("#"&amp;CELL("direccion",Tabla_471062!A51),"48")</f>
        <v>48</v>
      </c>
      <c r="AC55" s="10" t="str">
        <f ca="1">HYPERLINK("#"&amp;CELL("direccion",Tabla_471074!A51),"48")</f>
        <v>48</v>
      </c>
      <c r="AD55" s="5" t="s">
        <v>213</v>
      </c>
      <c r="AE55" s="3">
        <v>46203</v>
      </c>
    </row>
    <row r="56" spans="1:31" x14ac:dyDescent="0.25">
      <c r="A56" s="5">
        <v>2026</v>
      </c>
      <c r="B56" s="3">
        <v>46113</v>
      </c>
      <c r="C56" s="3">
        <v>46203</v>
      </c>
      <c r="D56" s="5" t="s">
        <v>84</v>
      </c>
      <c r="E56" s="5">
        <v>29</v>
      </c>
      <c r="F56" s="5" t="s">
        <v>239</v>
      </c>
      <c r="G56" s="5" t="s">
        <v>280</v>
      </c>
      <c r="H56" s="5" t="s">
        <v>225</v>
      </c>
      <c r="I56" s="5" t="s">
        <v>455</v>
      </c>
      <c r="J56" s="5" t="s">
        <v>446</v>
      </c>
      <c r="K56" s="5" t="s">
        <v>456</v>
      </c>
      <c r="L56" s="5" t="s">
        <v>91</v>
      </c>
      <c r="M56" s="5">
        <v>35248</v>
      </c>
      <c r="N56" s="5" t="s">
        <v>212</v>
      </c>
      <c r="O56" s="5">
        <v>28526.66</v>
      </c>
      <c r="P56" s="5" t="s">
        <v>212</v>
      </c>
      <c r="Q56" s="10" t="str">
        <f ca="1">HYPERLINK("#"&amp;CELL("direccion",Tabla_471065!A52),"49")</f>
        <v>49</v>
      </c>
      <c r="R56" s="10" t="str">
        <f ca="1">HYPERLINK("#"&amp;CELL("direccion",Tabla_471039!A52),"49")</f>
        <v>49</v>
      </c>
      <c r="S56" s="10" t="str">
        <f ca="1">HYPERLINK("#"&amp;CELL("direccion",Tabla_471067!A52),"49")</f>
        <v>49</v>
      </c>
      <c r="T56" s="10" t="str">
        <f ca="1">HYPERLINK("#"&amp;CELL("direccion",Tabla_471023!A52),"49")</f>
        <v>49</v>
      </c>
      <c r="U56" s="10" t="str">
        <f ca="1">HYPERLINK("#"&amp;CELL("direccion",Tabla_471047!A52),"49")</f>
        <v>49</v>
      </c>
      <c r="V56" s="10" t="str">
        <f ca="1">HYPERLINK("#"&amp;CELL("direccion",Tabla_471030!A52),"49")</f>
        <v>49</v>
      </c>
      <c r="W56" s="10" t="str">
        <f ca="1">HYPERLINK("#"&amp;CELL("direccion",Tabla_471041!A52),"49")</f>
        <v>49</v>
      </c>
      <c r="X56" s="10" t="str">
        <f ca="1">HYPERLINK("#"&amp;CELL("direccion",Tabla_471031!A52),"49")</f>
        <v>49</v>
      </c>
      <c r="Y56" s="10" t="str">
        <f ca="1">HYPERLINK("#"&amp;CELL("direccion",Tabla_471032!A52),"49")</f>
        <v>49</v>
      </c>
      <c r="Z56" s="10" t="str">
        <f ca="1">HYPERLINK("#"&amp;CELL("direccion",Tabla_471059!A52),"49")</f>
        <v>49</v>
      </c>
      <c r="AA56" s="10" t="str">
        <f ca="1">HYPERLINK("#"&amp;CELL("direccion",Tabla_471071!A52),"49")</f>
        <v>49</v>
      </c>
      <c r="AB56" s="10" t="str">
        <f ca="1">HYPERLINK("#"&amp;CELL("direccion",Tabla_471062!A52),"49")</f>
        <v>49</v>
      </c>
      <c r="AC56" s="10" t="str">
        <f ca="1">HYPERLINK("#"&amp;CELL("direccion",Tabla_471074!A52),"49")</f>
        <v>49</v>
      </c>
      <c r="AD56" s="5" t="s">
        <v>213</v>
      </c>
      <c r="AE56" s="3">
        <v>46203</v>
      </c>
    </row>
    <row r="57" spans="1:31" x14ac:dyDescent="0.25">
      <c r="A57" s="5">
        <v>2026</v>
      </c>
      <c r="B57" s="3">
        <v>46113</v>
      </c>
      <c r="C57" s="3">
        <v>46203</v>
      </c>
      <c r="D57" s="5" t="s">
        <v>84</v>
      </c>
      <c r="E57" s="5">
        <v>25</v>
      </c>
      <c r="F57" s="5" t="s">
        <v>230</v>
      </c>
      <c r="G57" s="5" t="s">
        <v>281</v>
      </c>
      <c r="H57" s="5" t="s">
        <v>225</v>
      </c>
      <c r="I57" s="5" t="s">
        <v>401</v>
      </c>
      <c r="J57" s="5" t="s">
        <v>389</v>
      </c>
      <c r="K57" s="5" t="s">
        <v>377</v>
      </c>
      <c r="L57" s="5" t="s">
        <v>91</v>
      </c>
      <c r="M57" s="5">
        <v>24672</v>
      </c>
      <c r="N57" s="5" t="s">
        <v>212</v>
      </c>
      <c r="O57" s="5">
        <v>20384.75</v>
      </c>
      <c r="P57" s="5" t="s">
        <v>212</v>
      </c>
      <c r="Q57" s="10" t="str">
        <f ca="1">HYPERLINK("#"&amp;CELL("direccion",Tabla_471065!A53),"50")</f>
        <v>50</v>
      </c>
      <c r="R57" s="10" t="str">
        <f ca="1">HYPERLINK("#"&amp;CELL("direccion",Tabla_471039!A53),"50")</f>
        <v>50</v>
      </c>
      <c r="S57" s="10" t="str">
        <f ca="1">HYPERLINK("#"&amp;CELL("direccion",Tabla_471067!A53),"50")</f>
        <v>50</v>
      </c>
      <c r="T57" s="10" t="str">
        <f ca="1">HYPERLINK("#"&amp;CELL("direccion",Tabla_471023!A53),"50")</f>
        <v>50</v>
      </c>
      <c r="U57" s="10" t="str">
        <f ca="1">HYPERLINK("#"&amp;CELL("direccion",Tabla_471047!A53),"50")</f>
        <v>50</v>
      </c>
      <c r="V57" s="10" t="str">
        <f ca="1">HYPERLINK("#"&amp;CELL("direccion",Tabla_471030!A53),"50")</f>
        <v>50</v>
      </c>
      <c r="W57" s="10" t="str">
        <f ca="1">HYPERLINK("#"&amp;CELL("direccion",Tabla_471041!A53),"50")</f>
        <v>50</v>
      </c>
      <c r="X57" s="10" t="str">
        <f ca="1">HYPERLINK("#"&amp;CELL("direccion",Tabla_471031!A53),"50")</f>
        <v>50</v>
      </c>
      <c r="Y57" s="10" t="str">
        <f ca="1">HYPERLINK("#"&amp;CELL("direccion",Tabla_471032!A53),"50")</f>
        <v>50</v>
      </c>
      <c r="Z57" s="10" t="str">
        <f ca="1">HYPERLINK("#"&amp;CELL("direccion",Tabla_471059!A53),"50")</f>
        <v>50</v>
      </c>
      <c r="AA57" s="10" t="str">
        <f ca="1">HYPERLINK("#"&amp;CELL("direccion",Tabla_471071!A53),"50")</f>
        <v>50</v>
      </c>
      <c r="AB57" s="10" t="str">
        <f ca="1">HYPERLINK("#"&amp;CELL("direccion",Tabla_471062!A53),"50")</f>
        <v>50</v>
      </c>
      <c r="AC57" s="10" t="str">
        <f ca="1">HYPERLINK("#"&amp;CELL("direccion",Tabla_471074!A53),"50")</f>
        <v>50</v>
      </c>
      <c r="AD57" s="5" t="s">
        <v>213</v>
      </c>
      <c r="AE57" s="3">
        <v>46203</v>
      </c>
    </row>
    <row r="58" spans="1:31" x14ac:dyDescent="0.25">
      <c r="A58" s="5">
        <v>2026</v>
      </c>
      <c r="B58" s="3">
        <v>46113</v>
      </c>
      <c r="C58" s="3">
        <v>46203</v>
      </c>
      <c r="D58" s="5" t="s">
        <v>84</v>
      </c>
      <c r="E58" s="5">
        <v>25</v>
      </c>
      <c r="F58" s="5" t="s">
        <v>230</v>
      </c>
      <c r="G58" s="5" t="s">
        <v>282</v>
      </c>
      <c r="H58" s="5" t="s">
        <v>225</v>
      </c>
      <c r="I58" s="5" t="s">
        <v>457</v>
      </c>
      <c r="J58" s="5" t="s">
        <v>458</v>
      </c>
      <c r="K58" s="5" t="s">
        <v>382</v>
      </c>
      <c r="L58" s="5" t="s">
        <v>91</v>
      </c>
      <c r="M58" s="5">
        <v>24672</v>
      </c>
      <c r="N58" s="5" t="s">
        <v>212</v>
      </c>
      <c r="O58" s="5">
        <v>20384.75</v>
      </c>
      <c r="P58" s="5" t="s">
        <v>212</v>
      </c>
      <c r="Q58" s="10" t="str">
        <f ca="1">HYPERLINK("#"&amp;CELL("direccion",Tabla_471065!A54),"51")</f>
        <v>51</v>
      </c>
      <c r="R58" s="10" t="str">
        <f ca="1">HYPERLINK("#"&amp;CELL("direccion",Tabla_471039!A54),"51")</f>
        <v>51</v>
      </c>
      <c r="S58" s="10" t="str">
        <f ca="1">HYPERLINK("#"&amp;CELL("direccion",Tabla_471067!A54),"51")</f>
        <v>51</v>
      </c>
      <c r="T58" s="10" t="str">
        <f ca="1">HYPERLINK("#"&amp;CELL("direccion",Tabla_471023!A54),"51")</f>
        <v>51</v>
      </c>
      <c r="U58" s="10" t="str">
        <f ca="1">HYPERLINK("#"&amp;CELL("direccion",Tabla_471047!A54),"51")</f>
        <v>51</v>
      </c>
      <c r="V58" s="10" t="str">
        <f ca="1">HYPERLINK("#"&amp;CELL("direccion",Tabla_471030!A54),"51")</f>
        <v>51</v>
      </c>
      <c r="W58" s="10" t="str">
        <f ca="1">HYPERLINK("#"&amp;CELL("direccion",Tabla_471041!A54),"51")</f>
        <v>51</v>
      </c>
      <c r="X58" s="10" t="str">
        <f ca="1">HYPERLINK("#"&amp;CELL("direccion",Tabla_471031!A54),"51")</f>
        <v>51</v>
      </c>
      <c r="Y58" s="10" t="str">
        <f ca="1">HYPERLINK("#"&amp;CELL("direccion",Tabla_471032!A54),"51")</f>
        <v>51</v>
      </c>
      <c r="Z58" s="10" t="str">
        <f ca="1">HYPERLINK("#"&amp;CELL("direccion",Tabla_471059!A54),"51")</f>
        <v>51</v>
      </c>
      <c r="AA58" s="10" t="str">
        <f ca="1">HYPERLINK("#"&amp;CELL("direccion",Tabla_471071!A54),"51")</f>
        <v>51</v>
      </c>
      <c r="AB58" s="10" t="str">
        <f ca="1">HYPERLINK("#"&amp;CELL("direccion",Tabla_471062!A54),"51")</f>
        <v>51</v>
      </c>
      <c r="AC58" s="10" t="str">
        <f ca="1">HYPERLINK("#"&amp;CELL("direccion",Tabla_471074!A54),"51")</f>
        <v>51</v>
      </c>
      <c r="AD58" s="5" t="s">
        <v>213</v>
      </c>
      <c r="AE58" s="3">
        <v>46203</v>
      </c>
    </row>
    <row r="59" spans="1:31" x14ac:dyDescent="0.25">
      <c r="A59" s="5">
        <v>2026</v>
      </c>
      <c r="B59" s="3">
        <v>46113</v>
      </c>
      <c r="C59" s="3">
        <v>46203</v>
      </c>
      <c r="D59" s="5" t="s">
        <v>84</v>
      </c>
      <c r="E59" s="5">
        <v>34</v>
      </c>
      <c r="F59" s="5" t="s">
        <v>228</v>
      </c>
      <c r="G59" s="5" t="s">
        <v>283</v>
      </c>
      <c r="H59" s="5" t="s">
        <v>225</v>
      </c>
      <c r="I59" s="5" t="s">
        <v>459</v>
      </c>
      <c r="J59" s="5" t="s">
        <v>460</v>
      </c>
      <c r="K59" s="5" t="s">
        <v>368</v>
      </c>
      <c r="L59" s="5" t="s">
        <v>91</v>
      </c>
      <c r="M59" s="5">
        <v>46576</v>
      </c>
      <c r="N59" s="5" t="s">
        <v>212</v>
      </c>
      <c r="O59" s="5">
        <v>37071</v>
      </c>
      <c r="P59" s="5" t="s">
        <v>212</v>
      </c>
      <c r="Q59" s="10" t="str">
        <f ca="1">HYPERLINK("#"&amp;CELL("direccion",Tabla_471065!A55),"52")</f>
        <v>52</v>
      </c>
      <c r="R59" s="10" t="str">
        <f ca="1">HYPERLINK("#"&amp;CELL("direccion",Tabla_471039!A55),"52")</f>
        <v>52</v>
      </c>
      <c r="S59" s="10" t="str">
        <f ca="1">HYPERLINK("#"&amp;CELL("direccion",Tabla_471067!A55),"52")</f>
        <v>52</v>
      </c>
      <c r="T59" s="10" t="str">
        <f ca="1">HYPERLINK("#"&amp;CELL("direccion",Tabla_471023!A55),"52")</f>
        <v>52</v>
      </c>
      <c r="U59" s="10" t="str">
        <f ca="1">HYPERLINK("#"&amp;CELL("direccion",Tabla_471047!A55),"52")</f>
        <v>52</v>
      </c>
      <c r="V59" s="10" t="str">
        <f ca="1">HYPERLINK("#"&amp;CELL("direccion",Tabla_471030!A55),"52")</f>
        <v>52</v>
      </c>
      <c r="W59" s="10" t="str">
        <f ca="1">HYPERLINK("#"&amp;CELL("direccion",Tabla_471041!A55),"52")</f>
        <v>52</v>
      </c>
      <c r="X59" s="10" t="str">
        <f ca="1">HYPERLINK("#"&amp;CELL("direccion",Tabla_471031!A55),"52")</f>
        <v>52</v>
      </c>
      <c r="Y59" s="10" t="str">
        <f ca="1">HYPERLINK("#"&amp;CELL("direccion",Tabla_471032!A55),"52")</f>
        <v>52</v>
      </c>
      <c r="Z59" s="10" t="str">
        <f ca="1">HYPERLINK("#"&amp;CELL("direccion",Tabla_471059!A55),"52")</f>
        <v>52</v>
      </c>
      <c r="AA59" s="10" t="str">
        <f ca="1">HYPERLINK("#"&amp;CELL("direccion",Tabla_471071!A55),"52")</f>
        <v>52</v>
      </c>
      <c r="AB59" s="10" t="str">
        <f ca="1">HYPERLINK("#"&amp;CELL("direccion",Tabla_471062!A55),"52")</f>
        <v>52</v>
      </c>
      <c r="AC59" s="10" t="str">
        <f ca="1">HYPERLINK("#"&amp;CELL("direccion",Tabla_471074!A55),"52")</f>
        <v>52</v>
      </c>
      <c r="AD59" s="5" t="s">
        <v>213</v>
      </c>
      <c r="AE59" s="3">
        <v>46203</v>
      </c>
    </row>
    <row r="60" spans="1:31" x14ac:dyDescent="0.25">
      <c r="A60" s="5">
        <v>2026</v>
      </c>
      <c r="B60" s="3">
        <v>46113</v>
      </c>
      <c r="C60" s="3">
        <v>46203</v>
      </c>
      <c r="D60" s="5" t="s">
        <v>84</v>
      </c>
      <c r="E60" s="5">
        <v>29</v>
      </c>
      <c r="F60" s="5" t="s">
        <v>239</v>
      </c>
      <c r="G60" s="5" t="s">
        <v>284</v>
      </c>
      <c r="H60" s="5" t="s">
        <v>225</v>
      </c>
      <c r="I60" s="5" t="s">
        <v>461</v>
      </c>
      <c r="J60" s="5" t="s">
        <v>408</v>
      </c>
      <c r="K60" s="5" t="s">
        <v>462</v>
      </c>
      <c r="L60" s="5" t="s">
        <v>91</v>
      </c>
      <c r="M60" s="5">
        <v>35248</v>
      </c>
      <c r="N60" s="5" t="s">
        <v>212</v>
      </c>
      <c r="O60" s="5">
        <v>28526.66</v>
      </c>
      <c r="P60" s="5" t="s">
        <v>212</v>
      </c>
      <c r="Q60" s="10" t="str">
        <f ca="1">HYPERLINK("#"&amp;CELL("direccion",Tabla_471065!A56),"53")</f>
        <v>53</v>
      </c>
      <c r="R60" s="10" t="str">
        <f ca="1">HYPERLINK("#"&amp;CELL("direccion",Tabla_471039!A56),"53")</f>
        <v>53</v>
      </c>
      <c r="S60" s="10" t="str">
        <f ca="1">HYPERLINK("#"&amp;CELL("direccion",Tabla_471067!A56),"53")</f>
        <v>53</v>
      </c>
      <c r="T60" s="10" t="str">
        <f ca="1">HYPERLINK("#"&amp;CELL("direccion",Tabla_471023!A56),"53")</f>
        <v>53</v>
      </c>
      <c r="U60" s="10" t="str">
        <f ca="1">HYPERLINK("#"&amp;CELL("direccion",Tabla_471047!A56),"53")</f>
        <v>53</v>
      </c>
      <c r="V60" s="10" t="str">
        <f ca="1">HYPERLINK("#"&amp;CELL("direccion",Tabla_471030!A56),"53")</f>
        <v>53</v>
      </c>
      <c r="W60" s="10" t="str">
        <f ca="1">HYPERLINK("#"&amp;CELL("direccion",Tabla_471041!A56),"53")</f>
        <v>53</v>
      </c>
      <c r="X60" s="10" t="str">
        <f ca="1">HYPERLINK("#"&amp;CELL("direccion",Tabla_471031!A56),"53")</f>
        <v>53</v>
      </c>
      <c r="Y60" s="10" t="str">
        <f ca="1">HYPERLINK("#"&amp;CELL("direccion",Tabla_471032!A56),"53")</f>
        <v>53</v>
      </c>
      <c r="Z60" s="10" t="str">
        <f ca="1">HYPERLINK("#"&amp;CELL("direccion",Tabla_471059!A56),"53")</f>
        <v>53</v>
      </c>
      <c r="AA60" s="10" t="str">
        <f ca="1">HYPERLINK("#"&amp;CELL("direccion",Tabla_471071!A56),"53")</f>
        <v>53</v>
      </c>
      <c r="AB60" s="10" t="str">
        <f ca="1">HYPERLINK("#"&amp;CELL("direccion",Tabla_471062!A56),"53")</f>
        <v>53</v>
      </c>
      <c r="AC60" s="10" t="str">
        <f ca="1">HYPERLINK("#"&amp;CELL("direccion",Tabla_471074!A56),"53")</f>
        <v>53</v>
      </c>
      <c r="AD60" s="5" t="s">
        <v>213</v>
      </c>
      <c r="AE60" s="3">
        <v>46203</v>
      </c>
    </row>
    <row r="61" spans="1:31" x14ac:dyDescent="0.25">
      <c r="A61" s="5">
        <v>2026</v>
      </c>
      <c r="B61" s="3">
        <v>46113</v>
      </c>
      <c r="C61" s="3">
        <v>46203</v>
      </c>
      <c r="D61" s="5" t="s">
        <v>84</v>
      </c>
      <c r="E61" s="5">
        <v>25</v>
      </c>
      <c r="F61" s="5" t="s">
        <v>230</v>
      </c>
      <c r="G61" s="5" t="s">
        <v>285</v>
      </c>
      <c r="H61" s="5" t="s">
        <v>225</v>
      </c>
      <c r="I61" s="5" t="s">
        <v>463</v>
      </c>
      <c r="J61" s="5" t="s">
        <v>425</v>
      </c>
      <c r="K61" s="5" t="s">
        <v>370</v>
      </c>
      <c r="L61" s="5" t="s">
        <v>92</v>
      </c>
      <c r="M61" s="5">
        <v>24672</v>
      </c>
      <c r="N61" s="5" t="s">
        <v>212</v>
      </c>
      <c r="O61" s="5">
        <v>20384.75</v>
      </c>
      <c r="P61" s="5" t="s">
        <v>212</v>
      </c>
      <c r="Q61" s="10" t="str">
        <f ca="1">HYPERLINK("#"&amp;CELL("direccion",Tabla_471065!A57),"54")</f>
        <v>54</v>
      </c>
      <c r="R61" s="10" t="str">
        <f ca="1">HYPERLINK("#"&amp;CELL("direccion",Tabla_471039!A57),"54")</f>
        <v>54</v>
      </c>
      <c r="S61" s="10" t="str">
        <f ca="1">HYPERLINK("#"&amp;CELL("direccion",Tabla_471067!A57),"54")</f>
        <v>54</v>
      </c>
      <c r="T61" s="10" t="str">
        <f ca="1">HYPERLINK("#"&amp;CELL("direccion",Tabla_471023!A57),"54")</f>
        <v>54</v>
      </c>
      <c r="U61" s="10" t="str">
        <f ca="1">HYPERLINK("#"&amp;CELL("direccion",Tabla_471047!A57),"54")</f>
        <v>54</v>
      </c>
      <c r="V61" s="10" t="str">
        <f ca="1">HYPERLINK("#"&amp;CELL("direccion",Tabla_471030!A57),"54")</f>
        <v>54</v>
      </c>
      <c r="W61" s="10" t="str">
        <f ca="1">HYPERLINK("#"&amp;CELL("direccion",Tabla_471041!A57),"54")</f>
        <v>54</v>
      </c>
      <c r="X61" s="10" t="str">
        <f ca="1">HYPERLINK("#"&amp;CELL("direccion",Tabla_471031!A57),"54")</f>
        <v>54</v>
      </c>
      <c r="Y61" s="10" t="str">
        <f ca="1">HYPERLINK("#"&amp;CELL("direccion",Tabla_471032!A57),"54")</f>
        <v>54</v>
      </c>
      <c r="Z61" s="10" t="str">
        <f ca="1">HYPERLINK("#"&amp;CELL("direccion",Tabla_471059!A57),"54")</f>
        <v>54</v>
      </c>
      <c r="AA61" s="10" t="str">
        <f ca="1">HYPERLINK("#"&amp;CELL("direccion",Tabla_471071!A57),"54")</f>
        <v>54</v>
      </c>
      <c r="AB61" s="10" t="str">
        <f ca="1">HYPERLINK("#"&amp;CELL("direccion",Tabla_471062!A57),"54")</f>
        <v>54</v>
      </c>
      <c r="AC61" s="10" t="str">
        <f ca="1">HYPERLINK("#"&amp;CELL("direccion",Tabla_471074!A57),"54")</f>
        <v>54</v>
      </c>
      <c r="AD61" s="5" t="s">
        <v>213</v>
      </c>
      <c r="AE61" s="3">
        <v>46203</v>
      </c>
    </row>
    <row r="62" spans="1:31" x14ac:dyDescent="0.25">
      <c r="A62" s="5">
        <v>2026</v>
      </c>
      <c r="B62" s="3">
        <v>46113</v>
      </c>
      <c r="C62" s="3">
        <v>46203</v>
      </c>
      <c r="D62" s="5" t="s">
        <v>84</v>
      </c>
      <c r="E62" s="5">
        <v>25</v>
      </c>
      <c r="F62" s="5" t="s">
        <v>230</v>
      </c>
      <c r="G62" s="5" t="s">
        <v>286</v>
      </c>
      <c r="H62" s="5" t="s">
        <v>225</v>
      </c>
      <c r="I62" s="5" t="s">
        <v>464</v>
      </c>
      <c r="J62" s="5" t="s">
        <v>465</v>
      </c>
      <c r="K62" s="5" t="s">
        <v>466</v>
      </c>
      <c r="L62" s="5" t="s">
        <v>91</v>
      </c>
      <c r="M62" s="5">
        <v>24672</v>
      </c>
      <c r="N62" s="5" t="s">
        <v>212</v>
      </c>
      <c r="O62" s="5">
        <v>20384.75</v>
      </c>
      <c r="P62" s="5" t="s">
        <v>212</v>
      </c>
      <c r="Q62" s="10" t="str">
        <f ca="1">HYPERLINK("#"&amp;CELL("direccion",Tabla_471065!A58),"55")</f>
        <v>55</v>
      </c>
      <c r="R62" s="10" t="str">
        <f ca="1">HYPERLINK("#"&amp;CELL("direccion",Tabla_471039!A58),"55")</f>
        <v>55</v>
      </c>
      <c r="S62" s="10" t="str">
        <f ca="1">HYPERLINK("#"&amp;CELL("direccion",Tabla_471067!A58),"55")</f>
        <v>55</v>
      </c>
      <c r="T62" s="10" t="str">
        <f ca="1">HYPERLINK("#"&amp;CELL("direccion",Tabla_471023!A58),"55")</f>
        <v>55</v>
      </c>
      <c r="U62" s="10" t="str">
        <f ca="1">HYPERLINK("#"&amp;CELL("direccion",Tabla_471047!A58),"55")</f>
        <v>55</v>
      </c>
      <c r="V62" s="10" t="str">
        <f ca="1">HYPERLINK("#"&amp;CELL("direccion",Tabla_471030!A58),"55")</f>
        <v>55</v>
      </c>
      <c r="W62" s="10" t="str">
        <f ca="1">HYPERLINK("#"&amp;CELL("direccion",Tabla_471041!A58),"55")</f>
        <v>55</v>
      </c>
      <c r="X62" s="10" t="str">
        <f ca="1">HYPERLINK("#"&amp;CELL("direccion",Tabla_471031!A58),"55")</f>
        <v>55</v>
      </c>
      <c r="Y62" s="10" t="str">
        <f ca="1">HYPERLINK("#"&amp;CELL("direccion",Tabla_471032!A58),"55")</f>
        <v>55</v>
      </c>
      <c r="Z62" s="10" t="str">
        <f ca="1">HYPERLINK("#"&amp;CELL("direccion",Tabla_471059!A58),"55")</f>
        <v>55</v>
      </c>
      <c r="AA62" s="10" t="str">
        <f ca="1">HYPERLINK("#"&amp;CELL("direccion",Tabla_471071!A58),"55")</f>
        <v>55</v>
      </c>
      <c r="AB62" s="10" t="str">
        <f ca="1">HYPERLINK("#"&amp;CELL("direccion",Tabla_471062!A58),"55")</f>
        <v>55</v>
      </c>
      <c r="AC62" s="10" t="str">
        <f ca="1">HYPERLINK("#"&amp;CELL("direccion",Tabla_471074!A58),"55")</f>
        <v>55</v>
      </c>
      <c r="AD62" s="5" t="s">
        <v>213</v>
      </c>
      <c r="AE62" s="3">
        <v>46203</v>
      </c>
    </row>
    <row r="63" spans="1:31" x14ac:dyDescent="0.25">
      <c r="A63" s="5">
        <v>2026</v>
      </c>
      <c r="B63" s="3">
        <v>46113</v>
      </c>
      <c r="C63" s="3">
        <v>46203</v>
      </c>
      <c r="D63" s="5" t="s">
        <v>84</v>
      </c>
      <c r="E63" s="5">
        <v>29</v>
      </c>
      <c r="F63" s="5" t="s">
        <v>239</v>
      </c>
      <c r="G63" s="5" t="s">
        <v>287</v>
      </c>
      <c r="H63" s="5" t="s">
        <v>225</v>
      </c>
      <c r="I63" s="5" t="s">
        <v>467</v>
      </c>
      <c r="J63" s="5" t="s">
        <v>468</v>
      </c>
      <c r="K63" s="5" t="s">
        <v>469</v>
      </c>
      <c r="L63" s="5" t="s">
        <v>91</v>
      </c>
      <c r="M63" s="5">
        <v>35248</v>
      </c>
      <c r="N63" s="5" t="s">
        <v>212</v>
      </c>
      <c r="O63" s="5">
        <v>28526.66</v>
      </c>
      <c r="P63" s="5" t="s">
        <v>212</v>
      </c>
      <c r="Q63" s="10" t="str">
        <f ca="1">HYPERLINK("#"&amp;CELL("direccion",Tabla_471065!A59),"56")</f>
        <v>56</v>
      </c>
      <c r="R63" s="10" t="str">
        <f ca="1">HYPERLINK("#"&amp;CELL("direccion",Tabla_471039!A59),"56")</f>
        <v>56</v>
      </c>
      <c r="S63" s="10" t="str">
        <f ca="1">HYPERLINK("#"&amp;CELL("direccion",Tabla_471067!A59),"56")</f>
        <v>56</v>
      </c>
      <c r="T63" s="10" t="str">
        <f ca="1">HYPERLINK("#"&amp;CELL("direccion",Tabla_471023!A59),"56")</f>
        <v>56</v>
      </c>
      <c r="U63" s="10" t="str">
        <f ca="1">HYPERLINK("#"&amp;CELL("direccion",Tabla_471047!A59),"56")</f>
        <v>56</v>
      </c>
      <c r="V63" s="10" t="str">
        <f ca="1">HYPERLINK("#"&amp;CELL("direccion",Tabla_471030!A59),"56")</f>
        <v>56</v>
      </c>
      <c r="W63" s="10" t="str">
        <f ca="1">HYPERLINK("#"&amp;CELL("direccion",Tabla_471041!A59),"56")</f>
        <v>56</v>
      </c>
      <c r="X63" s="10" t="str">
        <f ca="1">HYPERLINK("#"&amp;CELL("direccion",Tabla_471031!A59),"56")</f>
        <v>56</v>
      </c>
      <c r="Y63" s="10" t="str">
        <f ca="1">HYPERLINK("#"&amp;CELL("direccion",Tabla_471032!A59),"56")</f>
        <v>56</v>
      </c>
      <c r="Z63" s="10" t="str">
        <f ca="1">HYPERLINK("#"&amp;CELL("direccion",Tabla_471059!A59),"56")</f>
        <v>56</v>
      </c>
      <c r="AA63" s="10" t="str">
        <f ca="1">HYPERLINK("#"&amp;CELL("direccion",Tabla_471071!A59),"56")</f>
        <v>56</v>
      </c>
      <c r="AB63" s="10" t="str">
        <f ca="1">HYPERLINK("#"&amp;CELL("direccion",Tabla_471062!A59),"56")</f>
        <v>56</v>
      </c>
      <c r="AC63" s="10" t="str">
        <f ca="1">HYPERLINK("#"&amp;CELL("direccion",Tabla_471074!A59),"56")</f>
        <v>56</v>
      </c>
      <c r="AD63" s="5" t="s">
        <v>213</v>
      </c>
      <c r="AE63" s="3">
        <v>46203</v>
      </c>
    </row>
    <row r="64" spans="1:31" x14ac:dyDescent="0.25">
      <c r="A64" s="5">
        <v>2026</v>
      </c>
      <c r="B64" s="3">
        <v>46113</v>
      </c>
      <c r="C64" s="3">
        <v>46203</v>
      </c>
      <c r="D64" s="5" t="s">
        <v>84</v>
      </c>
      <c r="E64" s="5">
        <v>25</v>
      </c>
      <c r="F64" s="5" t="s">
        <v>230</v>
      </c>
      <c r="G64" s="5" t="s">
        <v>235</v>
      </c>
      <c r="H64" s="5" t="s">
        <v>225</v>
      </c>
      <c r="I64" s="5" t="s">
        <v>470</v>
      </c>
      <c r="J64" s="5" t="s">
        <v>373</v>
      </c>
      <c r="K64" s="5" t="s">
        <v>471</v>
      </c>
      <c r="L64" s="5" t="s">
        <v>91</v>
      </c>
      <c r="M64" s="5">
        <v>24672</v>
      </c>
      <c r="N64" s="5" t="s">
        <v>212</v>
      </c>
      <c r="O64" s="5">
        <v>20384.75</v>
      </c>
      <c r="P64" s="5" t="s">
        <v>212</v>
      </c>
      <c r="Q64" s="10" t="str">
        <f ca="1">HYPERLINK("#"&amp;CELL("direccion",Tabla_471065!A60),"57")</f>
        <v>57</v>
      </c>
      <c r="R64" s="10" t="str">
        <f ca="1">HYPERLINK("#"&amp;CELL("direccion",Tabla_471039!A60),"57")</f>
        <v>57</v>
      </c>
      <c r="S64" s="10" t="str">
        <f ca="1">HYPERLINK("#"&amp;CELL("direccion",Tabla_471067!A60),"57")</f>
        <v>57</v>
      </c>
      <c r="T64" s="10" t="str">
        <f ca="1">HYPERLINK("#"&amp;CELL("direccion",Tabla_471023!A60),"57")</f>
        <v>57</v>
      </c>
      <c r="U64" s="10" t="str">
        <f ca="1">HYPERLINK("#"&amp;CELL("direccion",Tabla_471047!A60),"57")</f>
        <v>57</v>
      </c>
      <c r="V64" s="10" t="str">
        <f ca="1">HYPERLINK("#"&amp;CELL("direccion",Tabla_471030!A60),"57")</f>
        <v>57</v>
      </c>
      <c r="W64" s="10" t="str">
        <f ca="1">HYPERLINK("#"&amp;CELL("direccion",Tabla_471041!A60),"57")</f>
        <v>57</v>
      </c>
      <c r="X64" s="10" t="str">
        <f ca="1">HYPERLINK("#"&amp;CELL("direccion",Tabla_471031!A60),"57")</f>
        <v>57</v>
      </c>
      <c r="Y64" s="10" t="str">
        <f ca="1">HYPERLINK("#"&amp;CELL("direccion",Tabla_471032!A60),"57")</f>
        <v>57</v>
      </c>
      <c r="Z64" s="10" t="str">
        <f ca="1">HYPERLINK("#"&amp;CELL("direccion",Tabla_471059!A60),"57")</f>
        <v>57</v>
      </c>
      <c r="AA64" s="10" t="str">
        <f ca="1">HYPERLINK("#"&amp;CELL("direccion",Tabla_471071!A60),"57")</f>
        <v>57</v>
      </c>
      <c r="AB64" s="10" t="str">
        <f ca="1">HYPERLINK("#"&amp;CELL("direccion",Tabla_471062!A60),"57")</f>
        <v>57</v>
      </c>
      <c r="AC64" s="10" t="str">
        <f ca="1">HYPERLINK("#"&amp;CELL("direccion",Tabla_471074!A60),"57")</f>
        <v>57</v>
      </c>
      <c r="AD64" s="5" t="s">
        <v>213</v>
      </c>
      <c r="AE64" s="3">
        <v>46203</v>
      </c>
    </row>
    <row r="65" spans="1:31" x14ac:dyDescent="0.25">
      <c r="A65" s="5">
        <v>2026</v>
      </c>
      <c r="B65" s="3">
        <v>46113</v>
      </c>
      <c r="C65" s="3">
        <v>46203</v>
      </c>
      <c r="D65" s="5" t="s">
        <v>84</v>
      </c>
      <c r="E65" s="5">
        <v>25</v>
      </c>
      <c r="F65" s="5" t="s">
        <v>230</v>
      </c>
      <c r="G65" s="5" t="s">
        <v>288</v>
      </c>
      <c r="H65" s="5" t="s">
        <v>225</v>
      </c>
      <c r="I65" s="5" t="s">
        <v>472</v>
      </c>
      <c r="J65" s="5" t="s">
        <v>473</v>
      </c>
      <c r="K65" s="5" t="s">
        <v>474</v>
      </c>
      <c r="L65" s="5" t="s">
        <v>92</v>
      </c>
      <c r="M65" s="5">
        <v>24672</v>
      </c>
      <c r="N65" s="5" t="s">
        <v>212</v>
      </c>
      <c r="O65" s="5">
        <v>20384.75</v>
      </c>
      <c r="P65" s="5" t="s">
        <v>212</v>
      </c>
      <c r="Q65" s="10" t="str">
        <f ca="1">HYPERLINK("#"&amp;CELL("direccion",Tabla_471065!A61),"58")</f>
        <v>58</v>
      </c>
      <c r="R65" s="10" t="str">
        <f ca="1">HYPERLINK("#"&amp;CELL("direccion",Tabla_471039!A61),"58")</f>
        <v>58</v>
      </c>
      <c r="S65" s="10" t="str">
        <f ca="1">HYPERLINK("#"&amp;CELL("direccion",Tabla_471067!A61),"58")</f>
        <v>58</v>
      </c>
      <c r="T65" s="10" t="str">
        <f ca="1">HYPERLINK("#"&amp;CELL("direccion",Tabla_471023!A61),"58")</f>
        <v>58</v>
      </c>
      <c r="U65" s="10" t="str">
        <f ca="1">HYPERLINK("#"&amp;CELL("direccion",Tabla_471047!A61),"58")</f>
        <v>58</v>
      </c>
      <c r="V65" s="10" t="str">
        <f ca="1">HYPERLINK("#"&amp;CELL("direccion",Tabla_471030!A61),"58")</f>
        <v>58</v>
      </c>
      <c r="W65" s="10" t="str">
        <f ca="1">HYPERLINK("#"&amp;CELL("direccion",Tabla_471041!A61),"58")</f>
        <v>58</v>
      </c>
      <c r="X65" s="10" t="str">
        <f ca="1">HYPERLINK("#"&amp;CELL("direccion",Tabla_471031!A61),"58")</f>
        <v>58</v>
      </c>
      <c r="Y65" s="10" t="str">
        <f ca="1">HYPERLINK("#"&amp;CELL("direccion",Tabla_471032!A61),"58")</f>
        <v>58</v>
      </c>
      <c r="Z65" s="10" t="str">
        <f ca="1">HYPERLINK("#"&amp;CELL("direccion",Tabla_471059!A61),"58")</f>
        <v>58</v>
      </c>
      <c r="AA65" s="10" t="str">
        <f ca="1">HYPERLINK("#"&amp;CELL("direccion",Tabla_471071!A61),"58")</f>
        <v>58</v>
      </c>
      <c r="AB65" s="10" t="str">
        <f ca="1">HYPERLINK("#"&amp;CELL("direccion",Tabla_471062!A61),"58")</f>
        <v>58</v>
      </c>
      <c r="AC65" s="10" t="str">
        <f ca="1">HYPERLINK("#"&amp;CELL("direccion",Tabla_471074!A61),"58")</f>
        <v>58</v>
      </c>
      <c r="AD65" s="5" t="s">
        <v>213</v>
      </c>
      <c r="AE65" s="3">
        <v>46203</v>
      </c>
    </row>
    <row r="66" spans="1:31" x14ac:dyDescent="0.25">
      <c r="A66" s="5">
        <v>2026</v>
      </c>
      <c r="B66" s="3">
        <v>46113</v>
      </c>
      <c r="C66" s="3">
        <v>46203</v>
      </c>
      <c r="D66" s="5" t="s">
        <v>84</v>
      </c>
      <c r="E66" s="5">
        <v>29</v>
      </c>
      <c r="F66" s="5" t="s">
        <v>239</v>
      </c>
      <c r="G66" s="5" t="s">
        <v>289</v>
      </c>
      <c r="H66" s="5" t="s">
        <v>225</v>
      </c>
      <c r="I66" s="5" t="s">
        <v>475</v>
      </c>
      <c r="J66" s="5" t="s">
        <v>476</v>
      </c>
      <c r="K66" s="5" t="s">
        <v>477</v>
      </c>
      <c r="L66" s="5" t="s">
        <v>91</v>
      </c>
      <c r="M66" s="5">
        <v>35248</v>
      </c>
      <c r="N66" s="5" t="s">
        <v>212</v>
      </c>
      <c r="O66" s="5">
        <v>28526.66</v>
      </c>
      <c r="P66" s="5" t="s">
        <v>212</v>
      </c>
      <c r="Q66" s="10" t="str">
        <f ca="1">HYPERLINK("#"&amp;CELL("direccion",Tabla_471065!A62),"59")</f>
        <v>59</v>
      </c>
      <c r="R66" s="10" t="str">
        <f ca="1">HYPERLINK("#"&amp;CELL("direccion",Tabla_471039!A62),"59")</f>
        <v>59</v>
      </c>
      <c r="S66" s="10" t="str">
        <f ca="1">HYPERLINK("#"&amp;CELL("direccion",Tabla_471067!A62),"59")</f>
        <v>59</v>
      </c>
      <c r="T66" s="10" t="str">
        <f ca="1">HYPERLINK("#"&amp;CELL("direccion",Tabla_471023!A62),"59")</f>
        <v>59</v>
      </c>
      <c r="U66" s="10" t="str">
        <f ca="1">HYPERLINK("#"&amp;CELL("direccion",Tabla_471047!A62),"59")</f>
        <v>59</v>
      </c>
      <c r="V66" s="10" t="str">
        <f ca="1">HYPERLINK("#"&amp;CELL("direccion",Tabla_471030!A62),"59")</f>
        <v>59</v>
      </c>
      <c r="W66" s="10" t="str">
        <f ca="1">HYPERLINK("#"&amp;CELL("direccion",Tabla_471041!A62),"59")</f>
        <v>59</v>
      </c>
      <c r="X66" s="10" t="str">
        <f ca="1">HYPERLINK("#"&amp;CELL("direccion",Tabla_471031!A62),"59")</f>
        <v>59</v>
      </c>
      <c r="Y66" s="10" t="str">
        <f ca="1">HYPERLINK("#"&amp;CELL("direccion",Tabla_471032!A62),"59")</f>
        <v>59</v>
      </c>
      <c r="Z66" s="10" t="str">
        <f ca="1">HYPERLINK("#"&amp;CELL("direccion",Tabla_471059!A62),"59")</f>
        <v>59</v>
      </c>
      <c r="AA66" s="10" t="str">
        <f ca="1">HYPERLINK("#"&amp;CELL("direccion",Tabla_471071!A62),"59")</f>
        <v>59</v>
      </c>
      <c r="AB66" s="10" t="str">
        <f ca="1">HYPERLINK("#"&amp;CELL("direccion",Tabla_471062!A62),"59")</f>
        <v>59</v>
      </c>
      <c r="AC66" s="10" t="str">
        <f ca="1">HYPERLINK("#"&amp;CELL("direccion",Tabla_471074!A62),"59")</f>
        <v>59</v>
      </c>
      <c r="AD66" s="5" t="s">
        <v>213</v>
      </c>
      <c r="AE66" s="3">
        <v>46203</v>
      </c>
    </row>
    <row r="67" spans="1:31" x14ac:dyDescent="0.25">
      <c r="A67" s="5">
        <v>2026</v>
      </c>
      <c r="B67" s="3">
        <v>46113</v>
      </c>
      <c r="C67" s="3">
        <v>46203</v>
      </c>
      <c r="D67" s="5" t="s">
        <v>84</v>
      </c>
      <c r="E67" s="5">
        <v>25</v>
      </c>
      <c r="F67" s="5" t="s">
        <v>230</v>
      </c>
      <c r="G67" s="5" t="s">
        <v>290</v>
      </c>
      <c r="H67" s="5" t="s">
        <v>225</v>
      </c>
      <c r="I67" s="5" t="s">
        <v>478</v>
      </c>
      <c r="J67" s="5" t="s">
        <v>408</v>
      </c>
      <c r="K67" s="5" t="s">
        <v>479</v>
      </c>
      <c r="L67" s="5" t="s">
        <v>91</v>
      </c>
      <c r="M67" s="5">
        <v>24672</v>
      </c>
      <c r="N67" s="5" t="s">
        <v>212</v>
      </c>
      <c r="O67" s="5">
        <v>20384.75</v>
      </c>
      <c r="P67" s="5" t="s">
        <v>212</v>
      </c>
      <c r="Q67" s="10" t="str">
        <f ca="1">HYPERLINK("#"&amp;CELL("direccion",Tabla_471065!A63),"60")</f>
        <v>60</v>
      </c>
      <c r="R67" s="10" t="str">
        <f ca="1">HYPERLINK("#"&amp;CELL("direccion",Tabla_471039!A63),"60")</f>
        <v>60</v>
      </c>
      <c r="S67" s="10" t="str">
        <f ca="1">HYPERLINK("#"&amp;CELL("direccion",Tabla_471067!A63),"60")</f>
        <v>60</v>
      </c>
      <c r="T67" s="10" t="str">
        <f ca="1">HYPERLINK("#"&amp;CELL("direccion",Tabla_471023!A63),"60")</f>
        <v>60</v>
      </c>
      <c r="U67" s="10" t="str">
        <f ca="1">HYPERLINK("#"&amp;CELL("direccion",Tabla_471047!A63),"60")</f>
        <v>60</v>
      </c>
      <c r="V67" s="10" t="str">
        <f ca="1">HYPERLINK("#"&amp;CELL("direccion",Tabla_471030!A63),"60")</f>
        <v>60</v>
      </c>
      <c r="W67" s="10" t="str">
        <f ca="1">HYPERLINK("#"&amp;CELL("direccion",Tabla_471041!A63),"60")</f>
        <v>60</v>
      </c>
      <c r="X67" s="10" t="str">
        <f ca="1">HYPERLINK("#"&amp;CELL("direccion",Tabla_471031!A63),"60")</f>
        <v>60</v>
      </c>
      <c r="Y67" s="10" t="str">
        <f ca="1">HYPERLINK("#"&amp;CELL("direccion",Tabla_471032!A63),"60")</f>
        <v>60</v>
      </c>
      <c r="Z67" s="10" t="str">
        <f ca="1">HYPERLINK("#"&amp;CELL("direccion",Tabla_471059!A63),"60")</f>
        <v>60</v>
      </c>
      <c r="AA67" s="10" t="str">
        <f ca="1">HYPERLINK("#"&amp;CELL("direccion",Tabla_471071!A63),"60")</f>
        <v>60</v>
      </c>
      <c r="AB67" s="10" t="str">
        <f ca="1">HYPERLINK("#"&amp;CELL("direccion",Tabla_471062!A63),"60")</f>
        <v>60</v>
      </c>
      <c r="AC67" s="10" t="str">
        <f ca="1">HYPERLINK("#"&amp;CELL("direccion",Tabla_471074!A63),"60")</f>
        <v>60</v>
      </c>
      <c r="AD67" s="5" t="s">
        <v>213</v>
      </c>
      <c r="AE67" s="3">
        <v>46203</v>
      </c>
    </row>
    <row r="68" spans="1:31" x14ac:dyDescent="0.25">
      <c r="A68" s="5">
        <v>2026</v>
      </c>
      <c r="B68" s="3">
        <v>46113</v>
      </c>
      <c r="C68" s="3">
        <v>46203</v>
      </c>
      <c r="D68" s="5" t="s">
        <v>84</v>
      </c>
      <c r="E68" s="5">
        <v>34</v>
      </c>
      <c r="F68" s="5" t="s">
        <v>228</v>
      </c>
      <c r="G68" s="5" t="s">
        <v>291</v>
      </c>
      <c r="H68" s="5" t="s">
        <v>225</v>
      </c>
      <c r="I68" s="5" t="s">
        <v>367</v>
      </c>
      <c r="J68" s="5" t="s">
        <v>465</v>
      </c>
      <c r="K68" s="5" t="s">
        <v>480</v>
      </c>
      <c r="L68" s="5" t="s">
        <v>91</v>
      </c>
      <c r="M68" s="5">
        <v>46576</v>
      </c>
      <c r="N68" s="5" t="s">
        <v>212</v>
      </c>
      <c r="O68" s="5">
        <v>37071</v>
      </c>
      <c r="P68" s="5" t="s">
        <v>212</v>
      </c>
      <c r="Q68" s="10" t="str">
        <f ca="1">HYPERLINK("#"&amp;CELL("direccion",Tabla_471065!A64),"61")</f>
        <v>61</v>
      </c>
      <c r="R68" s="10" t="str">
        <f ca="1">HYPERLINK("#"&amp;CELL("direccion",Tabla_471039!A64),"61")</f>
        <v>61</v>
      </c>
      <c r="S68" s="10" t="str">
        <f ca="1">HYPERLINK("#"&amp;CELL("direccion",Tabla_471067!A64),"61")</f>
        <v>61</v>
      </c>
      <c r="T68" s="10" t="str">
        <f ca="1">HYPERLINK("#"&amp;CELL("direccion",Tabla_471023!A64),"61")</f>
        <v>61</v>
      </c>
      <c r="U68" s="10" t="str">
        <f ca="1">HYPERLINK("#"&amp;CELL("direccion",Tabla_471047!A64),"61")</f>
        <v>61</v>
      </c>
      <c r="V68" s="10" t="str">
        <f ca="1">HYPERLINK("#"&amp;CELL("direccion",Tabla_471030!A64),"61")</f>
        <v>61</v>
      </c>
      <c r="W68" s="10" t="str">
        <f ca="1">HYPERLINK("#"&amp;CELL("direccion",Tabla_471041!A64),"61")</f>
        <v>61</v>
      </c>
      <c r="X68" s="10" t="str">
        <f ca="1">HYPERLINK("#"&amp;CELL("direccion",Tabla_471031!A64),"61")</f>
        <v>61</v>
      </c>
      <c r="Y68" s="10" t="str">
        <f ca="1">HYPERLINK("#"&amp;CELL("direccion",Tabla_471032!A64),"61")</f>
        <v>61</v>
      </c>
      <c r="Z68" s="10" t="str">
        <f ca="1">HYPERLINK("#"&amp;CELL("direccion",Tabla_471059!A64),"61")</f>
        <v>61</v>
      </c>
      <c r="AA68" s="10" t="str">
        <f ca="1">HYPERLINK("#"&amp;CELL("direccion",Tabla_471071!A64),"61")</f>
        <v>61</v>
      </c>
      <c r="AB68" s="10" t="str">
        <f ca="1">HYPERLINK("#"&amp;CELL("direccion",Tabla_471062!A64),"61")</f>
        <v>61</v>
      </c>
      <c r="AC68" s="10" t="str">
        <f ca="1">HYPERLINK("#"&amp;CELL("direccion",Tabla_471074!A64),"61")</f>
        <v>61</v>
      </c>
      <c r="AD68" s="5" t="s">
        <v>213</v>
      </c>
      <c r="AE68" s="3">
        <v>46203</v>
      </c>
    </row>
    <row r="69" spans="1:31" x14ac:dyDescent="0.25">
      <c r="A69" s="5">
        <v>2026</v>
      </c>
      <c r="B69" s="3">
        <v>46113</v>
      </c>
      <c r="C69" s="3">
        <v>46203</v>
      </c>
      <c r="D69" s="5" t="s">
        <v>84</v>
      </c>
      <c r="E69" s="5">
        <v>29</v>
      </c>
      <c r="F69" s="5" t="s">
        <v>239</v>
      </c>
      <c r="G69" s="5" t="s">
        <v>292</v>
      </c>
      <c r="H69" s="5" t="s">
        <v>225</v>
      </c>
      <c r="I69" s="5" t="s">
        <v>481</v>
      </c>
      <c r="J69" s="5" t="s">
        <v>439</v>
      </c>
      <c r="K69" s="5" t="s">
        <v>371</v>
      </c>
      <c r="L69" s="5" t="s">
        <v>91</v>
      </c>
      <c r="M69" s="5">
        <v>35248</v>
      </c>
      <c r="N69" s="5" t="s">
        <v>212</v>
      </c>
      <c r="O69" s="5">
        <v>28526.66</v>
      </c>
      <c r="P69" s="5" t="s">
        <v>212</v>
      </c>
      <c r="Q69" s="10" t="str">
        <f ca="1">HYPERLINK("#"&amp;CELL("direccion",Tabla_471065!A65),"62")</f>
        <v>62</v>
      </c>
      <c r="R69" s="10" t="str">
        <f ca="1">HYPERLINK("#"&amp;CELL("direccion",Tabla_471039!A65),"62")</f>
        <v>62</v>
      </c>
      <c r="S69" s="10" t="str">
        <f ca="1">HYPERLINK("#"&amp;CELL("direccion",Tabla_471067!A65),"62")</f>
        <v>62</v>
      </c>
      <c r="T69" s="10" t="str">
        <f ca="1">HYPERLINK("#"&amp;CELL("direccion",Tabla_471023!A65),"62")</f>
        <v>62</v>
      </c>
      <c r="U69" s="10" t="str">
        <f ca="1">HYPERLINK("#"&amp;CELL("direccion",Tabla_471047!A65),"62")</f>
        <v>62</v>
      </c>
      <c r="V69" s="10" t="str">
        <f ca="1">HYPERLINK("#"&amp;CELL("direccion",Tabla_471030!A65),"62")</f>
        <v>62</v>
      </c>
      <c r="W69" s="10" t="str">
        <f ca="1">HYPERLINK("#"&amp;CELL("direccion",Tabla_471041!A65),"62")</f>
        <v>62</v>
      </c>
      <c r="X69" s="10" t="str">
        <f ca="1">HYPERLINK("#"&amp;CELL("direccion",Tabla_471031!A65),"62")</f>
        <v>62</v>
      </c>
      <c r="Y69" s="10" t="str">
        <f ca="1">HYPERLINK("#"&amp;CELL("direccion",Tabla_471032!A65),"62")</f>
        <v>62</v>
      </c>
      <c r="Z69" s="10" t="str">
        <f ca="1">HYPERLINK("#"&amp;CELL("direccion",Tabla_471059!A65),"62")</f>
        <v>62</v>
      </c>
      <c r="AA69" s="10" t="str">
        <f ca="1">HYPERLINK("#"&amp;CELL("direccion",Tabla_471071!A65),"62")</f>
        <v>62</v>
      </c>
      <c r="AB69" s="10" t="str">
        <f ca="1">HYPERLINK("#"&amp;CELL("direccion",Tabla_471062!A65),"62")</f>
        <v>62</v>
      </c>
      <c r="AC69" s="10" t="str">
        <f ca="1">HYPERLINK("#"&amp;CELL("direccion",Tabla_471074!A65),"62")</f>
        <v>62</v>
      </c>
      <c r="AD69" s="5" t="s">
        <v>213</v>
      </c>
      <c r="AE69" s="3">
        <v>46203</v>
      </c>
    </row>
    <row r="70" spans="1:31" x14ac:dyDescent="0.25">
      <c r="A70" s="5">
        <v>2026</v>
      </c>
      <c r="B70" s="3">
        <v>46113</v>
      </c>
      <c r="C70" s="3">
        <v>46203</v>
      </c>
      <c r="D70" s="5" t="s">
        <v>84</v>
      </c>
      <c r="E70" s="5">
        <v>25</v>
      </c>
      <c r="F70" s="5" t="s">
        <v>230</v>
      </c>
      <c r="G70" s="5" t="s">
        <v>293</v>
      </c>
      <c r="H70" s="5" t="s">
        <v>225</v>
      </c>
      <c r="I70" s="5" t="s">
        <v>482</v>
      </c>
      <c r="J70" s="5" t="s">
        <v>483</v>
      </c>
      <c r="K70" s="5" t="s">
        <v>484</v>
      </c>
      <c r="L70" s="5" t="s">
        <v>91</v>
      </c>
      <c r="M70" s="5">
        <v>24672</v>
      </c>
      <c r="N70" s="5" t="s">
        <v>212</v>
      </c>
      <c r="O70" s="5">
        <v>20384.75</v>
      </c>
      <c r="P70" s="5" t="s">
        <v>212</v>
      </c>
      <c r="Q70" s="10" t="str">
        <f ca="1">HYPERLINK("#"&amp;CELL("direccion",Tabla_471065!A66),"63")</f>
        <v>63</v>
      </c>
      <c r="R70" s="10" t="str">
        <f ca="1">HYPERLINK("#"&amp;CELL("direccion",Tabla_471039!A66),"63")</f>
        <v>63</v>
      </c>
      <c r="S70" s="10" t="str">
        <f ca="1">HYPERLINK("#"&amp;CELL("direccion",Tabla_471067!A66),"63")</f>
        <v>63</v>
      </c>
      <c r="T70" s="10" t="str">
        <f ca="1">HYPERLINK("#"&amp;CELL("direccion",Tabla_471023!A66),"63")</f>
        <v>63</v>
      </c>
      <c r="U70" s="10" t="str">
        <f ca="1">HYPERLINK("#"&amp;CELL("direccion",Tabla_471047!A66),"63")</f>
        <v>63</v>
      </c>
      <c r="V70" s="10" t="str">
        <f ca="1">HYPERLINK("#"&amp;CELL("direccion",Tabla_471030!A66),"63")</f>
        <v>63</v>
      </c>
      <c r="W70" s="10" t="str">
        <f ca="1">HYPERLINK("#"&amp;CELL("direccion",Tabla_471041!A66),"63")</f>
        <v>63</v>
      </c>
      <c r="X70" s="10" t="str">
        <f ca="1">HYPERLINK("#"&amp;CELL("direccion",Tabla_471031!A66),"63")</f>
        <v>63</v>
      </c>
      <c r="Y70" s="10" t="str">
        <f ca="1">HYPERLINK("#"&amp;CELL("direccion",Tabla_471032!A66),"63")</f>
        <v>63</v>
      </c>
      <c r="Z70" s="10" t="str">
        <f ca="1">HYPERLINK("#"&amp;CELL("direccion",Tabla_471059!A66),"63")</f>
        <v>63</v>
      </c>
      <c r="AA70" s="10" t="str">
        <f ca="1">HYPERLINK("#"&amp;CELL("direccion",Tabla_471071!A66),"63")</f>
        <v>63</v>
      </c>
      <c r="AB70" s="10" t="str">
        <f ca="1">HYPERLINK("#"&amp;CELL("direccion",Tabla_471062!A66),"63")</f>
        <v>63</v>
      </c>
      <c r="AC70" s="10" t="str">
        <f ca="1">HYPERLINK("#"&amp;CELL("direccion",Tabla_471074!A66),"63")</f>
        <v>63</v>
      </c>
      <c r="AD70" s="5" t="s">
        <v>213</v>
      </c>
      <c r="AE70" s="3">
        <v>46203</v>
      </c>
    </row>
    <row r="71" spans="1:31" x14ac:dyDescent="0.25">
      <c r="A71" s="5">
        <v>2026</v>
      </c>
      <c r="B71" s="3">
        <v>46113</v>
      </c>
      <c r="C71" s="3">
        <v>46203</v>
      </c>
      <c r="D71" s="5" t="s">
        <v>84</v>
      </c>
      <c r="E71" s="5">
        <v>25</v>
      </c>
      <c r="F71" s="5" t="s">
        <v>230</v>
      </c>
      <c r="G71" s="5" t="s">
        <v>294</v>
      </c>
      <c r="H71" s="5" t="s">
        <v>225</v>
      </c>
      <c r="I71" s="5" t="s">
        <v>485</v>
      </c>
      <c r="J71" s="5" t="s">
        <v>486</v>
      </c>
      <c r="K71" s="5" t="s">
        <v>377</v>
      </c>
      <c r="L71" s="5" t="s">
        <v>91</v>
      </c>
      <c r="M71" s="5">
        <v>24672</v>
      </c>
      <c r="N71" s="5" t="s">
        <v>212</v>
      </c>
      <c r="O71" s="5">
        <v>20384.75</v>
      </c>
      <c r="P71" s="5" t="s">
        <v>212</v>
      </c>
      <c r="Q71" s="10" t="str">
        <f ca="1">HYPERLINK("#"&amp;CELL("direccion",Tabla_471065!A67),"64")</f>
        <v>64</v>
      </c>
      <c r="R71" s="10" t="str">
        <f ca="1">HYPERLINK("#"&amp;CELL("direccion",Tabla_471039!A67),"64")</f>
        <v>64</v>
      </c>
      <c r="S71" s="10" t="str">
        <f ca="1">HYPERLINK("#"&amp;CELL("direccion",Tabla_471067!A67),"64")</f>
        <v>64</v>
      </c>
      <c r="T71" s="10" t="str">
        <f ca="1">HYPERLINK("#"&amp;CELL("direccion",Tabla_471023!A67),"64")</f>
        <v>64</v>
      </c>
      <c r="U71" s="10" t="str">
        <f ca="1">HYPERLINK("#"&amp;CELL("direccion",Tabla_471047!A67),"64")</f>
        <v>64</v>
      </c>
      <c r="V71" s="10" t="str">
        <f ca="1">HYPERLINK("#"&amp;CELL("direccion",Tabla_471030!A67),"64")</f>
        <v>64</v>
      </c>
      <c r="W71" s="10" t="str">
        <f ca="1">HYPERLINK("#"&amp;CELL("direccion",Tabla_471041!A67),"64")</f>
        <v>64</v>
      </c>
      <c r="X71" s="10" t="str">
        <f ca="1">HYPERLINK("#"&amp;CELL("direccion",Tabla_471031!A67),"64")</f>
        <v>64</v>
      </c>
      <c r="Y71" s="10" t="str">
        <f ca="1">HYPERLINK("#"&amp;CELL("direccion",Tabla_471032!A67),"64")</f>
        <v>64</v>
      </c>
      <c r="Z71" s="10" t="str">
        <f ca="1">HYPERLINK("#"&amp;CELL("direccion",Tabla_471059!A67),"64")</f>
        <v>64</v>
      </c>
      <c r="AA71" s="10" t="str">
        <f ca="1">HYPERLINK("#"&amp;CELL("direccion",Tabla_471071!A67),"64")</f>
        <v>64</v>
      </c>
      <c r="AB71" s="10" t="str">
        <f ca="1">HYPERLINK("#"&amp;CELL("direccion",Tabla_471062!A67),"64")</f>
        <v>64</v>
      </c>
      <c r="AC71" s="10" t="str">
        <f ca="1">HYPERLINK("#"&amp;CELL("direccion",Tabla_471074!A67),"64")</f>
        <v>64</v>
      </c>
      <c r="AD71" s="5" t="s">
        <v>213</v>
      </c>
      <c r="AE71" s="3">
        <v>46203</v>
      </c>
    </row>
    <row r="72" spans="1:31" x14ac:dyDescent="0.25">
      <c r="A72" s="5">
        <v>2026</v>
      </c>
      <c r="B72" s="3">
        <v>46113</v>
      </c>
      <c r="C72" s="3">
        <v>46203</v>
      </c>
      <c r="D72" s="5" t="s">
        <v>84</v>
      </c>
      <c r="E72" s="5">
        <v>29</v>
      </c>
      <c r="F72" s="5" t="s">
        <v>239</v>
      </c>
      <c r="G72" s="5" t="s">
        <v>295</v>
      </c>
      <c r="H72" s="5" t="s">
        <v>225</v>
      </c>
      <c r="I72" s="5" t="s">
        <v>487</v>
      </c>
      <c r="J72" s="5" t="s">
        <v>488</v>
      </c>
      <c r="K72" s="5" t="s">
        <v>489</v>
      </c>
      <c r="L72" s="5" t="s">
        <v>91</v>
      </c>
      <c r="M72" s="5">
        <v>35248</v>
      </c>
      <c r="N72" s="5" t="s">
        <v>212</v>
      </c>
      <c r="O72" s="5">
        <v>28526.66</v>
      </c>
      <c r="P72" s="5" t="s">
        <v>212</v>
      </c>
      <c r="Q72" s="10" t="str">
        <f ca="1">HYPERLINK("#"&amp;CELL("direccion",Tabla_471065!A68),"65")</f>
        <v>65</v>
      </c>
      <c r="R72" s="10" t="str">
        <f ca="1">HYPERLINK("#"&amp;CELL("direccion",Tabla_471039!A68),"65")</f>
        <v>65</v>
      </c>
      <c r="S72" s="10" t="str">
        <f ca="1">HYPERLINK("#"&amp;CELL("direccion",Tabla_471067!A68),"65")</f>
        <v>65</v>
      </c>
      <c r="T72" s="10" t="str">
        <f ca="1">HYPERLINK("#"&amp;CELL("direccion",Tabla_471023!A68),"65")</f>
        <v>65</v>
      </c>
      <c r="U72" s="10" t="str">
        <f ca="1">HYPERLINK("#"&amp;CELL("direccion",Tabla_471047!A68),"65")</f>
        <v>65</v>
      </c>
      <c r="V72" s="10" t="str">
        <f ca="1">HYPERLINK("#"&amp;CELL("direccion",Tabla_471030!A68),"65")</f>
        <v>65</v>
      </c>
      <c r="W72" s="10" t="str">
        <f ca="1">HYPERLINK("#"&amp;CELL("direccion",Tabla_471041!A68),"65")</f>
        <v>65</v>
      </c>
      <c r="X72" s="10" t="str">
        <f ca="1">HYPERLINK("#"&amp;CELL("direccion",Tabla_471031!A68),"65")</f>
        <v>65</v>
      </c>
      <c r="Y72" s="10" t="str">
        <f ca="1">HYPERLINK("#"&amp;CELL("direccion",Tabla_471032!A68),"65")</f>
        <v>65</v>
      </c>
      <c r="Z72" s="10" t="str">
        <f ca="1">HYPERLINK("#"&amp;CELL("direccion",Tabla_471059!A68),"65")</f>
        <v>65</v>
      </c>
      <c r="AA72" s="10" t="str">
        <f ca="1">HYPERLINK("#"&amp;CELL("direccion",Tabla_471071!A68),"65")</f>
        <v>65</v>
      </c>
      <c r="AB72" s="10" t="str">
        <f ca="1">HYPERLINK("#"&amp;CELL("direccion",Tabla_471062!A68),"65")</f>
        <v>65</v>
      </c>
      <c r="AC72" s="10" t="str">
        <f ca="1">HYPERLINK("#"&amp;CELL("direccion",Tabla_471074!A68),"65")</f>
        <v>65</v>
      </c>
      <c r="AD72" s="5" t="s">
        <v>213</v>
      </c>
      <c r="AE72" s="3">
        <v>46203</v>
      </c>
    </row>
    <row r="73" spans="1:31" x14ac:dyDescent="0.25">
      <c r="A73" s="5">
        <v>2026</v>
      </c>
      <c r="B73" s="3">
        <v>46113</v>
      </c>
      <c r="C73" s="3">
        <v>46203</v>
      </c>
      <c r="D73" s="5" t="s">
        <v>84</v>
      </c>
      <c r="E73" s="5">
        <v>25</v>
      </c>
      <c r="F73" s="5" t="s">
        <v>230</v>
      </c>
      <c r="G73" s="5" t="s">
        <v>296</v>
      </c>
      <c r="H73" s="5" t="s">
        <v>225</v>
      </c>
      <c r="I73" s="5" t="s">
        <v>490</v>
      </c>
      <c r="J73" s="5" t="s">
        <v>491</v>
      </c>
      <c r="K73" s="5" t="s">
        <v>492</v>
      </c>
      <c r="L73" s="5" t="s">
        <v>91</v>
      </c>
      <c r="M73" s="5">
        <v>24672</v>
      </c>
      <c r="N73" s="5" t="s">
        <v>212</v>
      </c>
      <c r="O73" s="5">
        <v>20384.75</v>
      </c>
      <c r="P73" s="5" t="s">
        <v>212</v>
      </c>
      <c r="Q73" s="10" t="str">
        <f ca="1">HYPERLINK("#"&amp;CELL("direccion",Tabla_471065!A69),"66")</f>
        <v>66</v>
      </c>
      <c r="R73" s="10" t="str">
        <f ca="1">HYPERLINK("#"&amp;CELL("direccion",Tabla_471039!A69),"66")</f>
        <v>66</v>
      </c>
      <c r="S73" s="10" t="str">
        <f ca="1">HYPERLINK("#"&amp;CELL("direccion",Tabla_471067!A69),"66")</f>
        <v>66</v>
      </c>
      <c r="T73" s="10" t="str">
        <f ca="1">HYPERLINK("#"&amp;CELL("direccion",Tabla_471023!A69),"66")</f>
        <v>66</v>
      </c>
      <c r="U73" s="10" t="str">
        <f ca="1">HYPERLINK("#"&amp;CELL("direccion",Tabla_471047!A69),"66")</f>
        <v>66</v>
      </c>
      <c r="V73" s="10" t="str">
        <f ca="1">HYPERLINK("#"&amp;CELL("direccion",Tabla_471030!A69),"66")</f>
        <v>66</v>
      </c>
      <c r="W73" s="10" t="str">
        <f ca="1">HYPERLINK("#"&amp;CELL("direccion",Tabla_471041!A69),"66")</f>
        <v>66</v>
      </c>
      <c r="X73" s="10" t="str">
        <f ca="1">HYPERLINK("#"&amp;CELL("direccion",Tabla_471031!A69),"66")</f>
        <v>66</v>
      </c>
      <c r="Y73" s="10" t="str">
        <f ca="1">HYPERLINK("#"&amp;CELL("direccion",Tabla_471032!A69),"66")</f>
        <v>66</v>
      </c>
      <c r="Z73" s="10" t="str">
        <f ca="1">HYPERLINK("#"&amp;CELL("direccion",Tabla_471059!A69),"66")</f>
        <v>66</v>
      </c>
      <c r="AA73" s="10" t="str">
        <f ca="1">HYPERLINK("#"&amp;CELL("direccion",Tabla_471071!A69),"66")</f>
        <v>66</v>
      </c>
      <c r="AB73" s="10" t="str">
        <f ca="1">HYPERLINK("#"&amp;CELL("direccion",Tabla_471062!A69),"66")</f>
        <v>66</v>
      </c>
      <c r="AC73" s="10" t="str">
        <f ca="1">HYPERLINK("#"&amp;CELL("direccion",Tabla_471074!A69),"66")</f>
        <v>66</v>
      </c>
      <c r="AD73" s="5" t="s">
        <v>213</v>
      </c>
      <c r="AE73" s="3">
        <v>46203</v>
      </c>
    </row>
    <row r="74" spans="1:31" x14ac:dyDescent="0.25">
      <c r="A74" s="5">
        <v>2026</v>
      </c>
      <c r="B74" s="3">
        <v>46113</v>
      </c>
      <c r="C74" s="3">
        <v>46203</v>
      </c>
      <c r="D74" s="5" t="s">
        <v>84</v>
      </c>
      <c r="E74" s="5">
        <v>25</v>
      </c>
      <c r="F74" s="5" t="s">
        <v>230</v>
      </c>
      <c r="G74" s="5" t="s">
        <v>297</v>
      </c>
      <c r="H74" s="5" t="s">
        <v>225</v>
      </c>
      <c r="I74" s="5" t="s">
        <v>493</v>
      </c>
      <c r="J74" s="5" t="s">
        <v>494</v>
      </c>
      <c r="K74" s="5" t="s">
        <v>486</v>
      </c>
      <c r="L74" s="5" t="s">
        <v>91</v>
      </c>
      <c r="M74" s="5">
        <v>24672</v>
      </c>
      <c r="N74" s="5" t="s">
        <v>212</v>
      </c>
      <c r="O74" s="5">
        <v>20384.75</v>
      </c>
      <c r="P74" s="5" t="s">
        <v>212</v>
      </c>
      <c r="Q74" s="10" t="str">
        <f ca="1">HYPERLINK("#"&amp;CELL("direccion",Tabla_471065!A70),"67")</f>
        <v>67</v>
      </c>
      <c r="R74" s="10" t="str">
        <f ca="1">HYPERLINK("#"&amp;CELL("direccion",Tabla_471039!A70),"67")</f>
        <v>67</v>
      </c>
      <c r="S74" s="10" t="str">
        <f ca="1">HYPERLINK("#"&amp;CELL("direccion",Tabla_471067!A70),"67")</f>
        <v>67</v>
      </c>
      <c r="T74" s="10" t="str">
        <f ca="1">HYPERLINK("#"&amp;CELL("direccion",Tabla_471023!A70),"67")</f>
        <v>67</v>
      </c>
      <c r="U74" s="10" t="str">
        <f ca="1">HYPERLINK("#"&amp;CELL("direccion",Tabla_471047!A70),"67")</f>
        <v>67</v>
      </c>
      <c r="V74" s="10" t="str">
        <f ca="1">HYPERLINK("#"&amp;CELL("direccion",Tabla_471030!A70),"67")</f>
        <v>67</v>
      </c>
      <c r="W74" s="10" t="str">
        <f ca="1">HYPERLINK("#"&amp;CELL("direccion",Tabla_471041!A70),"67")</f>
        <v>67</v>
      </c>
      <c r="X74" s="10" t="str">
        <f ca="1">HYPERLINK("#"&amp;CELL("direccion",Tabla_471031!A70),"67")</f>
        <v>67</v>
      </c>
      <c r="Y74" s="10" t="str">
        <f ca="1">HYPERLINK("#"&amp;CELL("direccion",Tabla_471032!A70),"67")</f>
        <v>67</v>
      </c>
      <c r="Z74" s="10" t="str">
        <f ca="1">HYPERLINK("#"&amp;CELL("direccion",Tabla_471059!A70),"67")</f>
        <v>67</v>
      </c>
      <c r="AA74" s="10" t="str">
        <f ca="1">HYPERLINK("#"&amp;CELL("direccion",Tabla_471071!A70),"67")</f>
        <v>67</v>
      </c>
      <c r="AB74" s="10" t="str">
        <f ca="1">HYPERLINK("#"&amp;CELL("direccion",Tabla_471062!A70),"67")</f>
        <v>67</v>
      </c>
      <c r="AC74" s="10" t="str">
        <f ca="1">HYPERLINK("#"&amp;CELL("direccion",Tabla_471074!A70),"67")</f>
        <v>67</v>
      </c>
      <c r="AD74" s="5" t="s">
        <v>213</v>
      </c>
      <c r="AE74" s="3">
        <v>46203</v>
      </c>
    </row>
    <row r="75" spans="1:31" x14ac:dyDescent="0.25">
      <c r="A75" s="5">
        <v>2026</v>
      </c>
      <c r="B75" s="3">
        <v>46113</v>
      </c>
      <c r="C75" s="3">
        <v>46203</v>
      </c>
      <c r="D75" s="5" t="s">
        <v>84</v>
      </c>
      <c r="E75" s="5">
        <v>199</v>
      </c>
      <c r="F75" s="5" t="s">
        <v>298</v>
      </c>
      <c r="G75" s="5" t="s">
        <v>298</v>
      </c>
      <c r="H75" s="5" t="s">
        <v>225</v>
      </c>
      <c r="I75" s="5" t="s">
        <v>495</v>
      </c>
      <c r="J75" s="5" t="s">
        <v>496</v>
      </c>
      <c r="K75" s="5" t="s">
        <v>371</v>
      </c>
      <c r="L75" s="5" t="s">
        <v>92</v>
      </c>
      <c r="M75" s="5">
        <v>17046</v>
      </c>
      <c r="N75" s="5" t="s">
        <v>212</v>
      </c>
      <c r="O75" s="5">
        <v>13744.09</v>
      </c>
      <c r="P75" s="5" t="s">
        <v>212</v>
      </c>
      <c r="Q75" s="10" t="str">
        <f ca="1">HYPERLINK("#"&amp;CELL("direccion",Tabla_471065!A71),"68")</f>
        <v>68</v>
      </c>
      <c r="R75" s="10" t="str">
        <f ca="1">HYPERLINK("#"&amp;CELL("direccion",Tabla_471039!A71),"68")</f>
        <v>68</v>
      </c>
      <c r="S75" s="10" t="str">
        <f ca="1">HYPERLINK("#"&amp;CELL("direccion",Tabla_471067!A71),"68")</f>
        <v>68</v>
      </c>
      <c r="T75" s="10" t="str">
        <f ca="1">HYPERLINK("#"&amp;CELL("direccion",Tabla_471023!A71),"68")</f>
        <v>68</v>
      </c>
      <c r="U75" s="10" t="str">
        <f ca="1">HYPERLINK("#"&amp;CELL("direccion",Tabla_471047!A71),"68")</f>
        <v>68</v>
      </c>
      <c r="V75" s="10" t="str">
        <f ca="1">HYPERLINK("#"&amp;CELL("direccion",Tabla_471030!A71),"68")</f>
        <v>68</v>
      </c>
      <c r="W75" s="10" t="str">
        <f ca="1">HYPERLINK("#"&amp;CELL("direccion",Tabla_471041!A71),"68")</f>
        <v>68</v>
      </c>
      <c r="X75" s="10" t="str">
        <f ca="1">HYPERLINK("#"&amp;CELL("direccion",Tabla_471031!A71),"68")</f>
        <v>68</v>
      </c>
      <c r="Y75" s="10" t="str">
        <f ca="1">HYPERLINK("#"&amp;CELL("direccion",Tabla_471032!A71),"68")</f>
        <v>68</v>
      </c>
      <c r="Z75" s="10" t="str">
        <f ca="1">HYPERLINK("#"&amp;CELL("direccion",Tabla_471059!A71),"68")</f>
        <v>68</v>
      </c>
      <c r="AA75" s="10" t="str">
        <f ca="1">HYPERLINK("#"&amp;CELL("direccion",Tabla_471071!A71),"68")</f>
        <v>68</v>
      </c>
      <c r="AB75" s="10" t="str">
        <f ca="1">HYPERLINK("#"&amp;CELL("direccion",Tabla_471062!A71),"68")</f>
        <v>68</v>
      </c>
      <c r="AC75" s="10" t="str">
        <f ca="1">HYPERLINK("#"&amp;CELL("direccion",Tabla_471074!A71),"68")</f>
        <v>68</v>
      </c>
      <c r="AD75" s="5" t="s">
        <v>213</v>
      </c>
      <c r="AE75" s="3">
        <v>46203</v>
      </c>
    </row>
    <row r="76" spans="1:31" x14ac:dyDescent="0.25">
      <c r="A76" s="5">
        <v>2026</v>
      </c>
      <c r="B76" s="3">
        <v>46113</v>
      </c>
      <c r="C76" s="3">
        <v>46203</v>
      </c>
      <c r="D76" s="5" t="s">
        <v>84</v>
      </c>
      <c r="E76" s="5">
        <v>199</v>
      </c>
      <c r="F76" s="5" t="s">
        <v>299</v>
      </c>
      <c r="G76" s="5" t="s">
        <v>299</v>
      </c>
      <c r="H76" s="5" t="s">
        <v>225</v>
      </c>
      <c r="I76" s="5" t="s">
        <v>497</v>
      </c>
      <c r="J76" s="5" t="s">
        <v>498</v>
      </c>
      <c r="K76" s="5" t="s">
        <v>454</v>
      </c>
      <c r="L76" s="5" t="s">
        <v>91</v>
      </c>
      <c r="M76" s="5">
        <v>17046</v>
      </c>
      <c r="N76" s="5" t="s">
        <v>212</v>
      </c>
      <c r="O76" s="5">
        <v>13744.09</v>
      </c>
      <c r="P76" s="5" t="s">
        <v>212</v>
      </c>
      <c r="Q76" s="10" t="str">
        <f ca="1">HYPERLINK("#"&amp;CELL("direccion",Tabla_471065!A72),"69")</f>
        <v>69</v>
      </c>
      <c r="R76" s="10" t="str">
        <f ca="1">HYPERLINK("#"&amp;CELL("direccion",Tabla_471039!A72),"69")</f>
        <v>69</v>
      </c>
      <c r="S76" s="10" t="str">
        <f ca="1">HYPERLINK("#"&amp;CELL("direccion",Tabla_471067!A72),"69")</f>
        <v>69</v>
      </c>
      <c r="T76" s="10" t="str">
        <f ca="1">HYPERLINK("#"&amp;CELL("direccion",Tabla_471023!A72),"69")</f>
        <v>69</v>
      </c>
      <c r="U76" s="10" t="str">
        <f ca="1">HYPERLINK("#"&amp;CELL("direccion",Tabla_471047!A72),"69")</f>
        <v>69</v>
      </c>
      <c r="V76" s="10" t="str">
        <f ca="1">HYPERLINK("#"&amp;CELL("direccion",Tabla_471030!A72),"69")</f>
        <v>69</v>
      </c>
      <c r="W76" s="10" t="str">
        <f ca="1">HYPERLINK("#"&amp;CELL("direccion",Tabla_471041!A72),"69")</f>
        <v>69</v>
      </c>
      <c r="X76" s="10" t="str">
        <f ca="1">HYPERLINK("#"&amp;CELL("direccion",Tabla_471031!A72),"69")</f>
        <v>69</v>
      </c>
      <c r="Y76" s="10" t="str">
        <f ca="1">HYPERLINK("#"&amp;CELL("direccion",Tabla_471032!A72),"69")</f>
        <v>69</v>
      </c>
      <c r="Z76" s="10" t="str">
        <f ca="1">HYPERLINK("#"&amp;CELL("direccion",Tabla_471059!A72),"69")</f>
        <v>69</v>
      </c>
      <c r="AA76" s="10" t="str">
        <f ca="1">HYPERLINK("#"&amp;CELL("direccion",Tabla_471071!A72),"69")</f>
        <v>69</v>
      </c>
      <c r="AB76" s="10" t="str">
        <f ca="1">HYPERLINK("#"&amp;CELL("direccion",Tabla_471062!A72),"69")</f>
        <v>69</v>
      </c>
      <c r="AC76" s="10" t="str">
        <f ca="1">HYPERLINK("#"&amp;CELL("direccion",Tabla_471074!A72),"69")</f>
        <v>69</v>
      </c>
      <c r="AD76" s="5" t="s">
        <v>213</v>
      </c>
      <c r="AE76" s="3">
        <v>46203</v>
      </c>
    </row>
    <row r="77" spans="1:31" x14ac:dyDescent="0.25">
      <c r="A77" s="5">
        <v>2026</v>
      </c>
      <c r="B77" s="3">
        <v>46113</v>
      </c>
      <c r="C77" s="3">
        <v>46203</v>
      </c>
      <c r="D77" s="5" t="s">
        <v>84</v>
      </c>
      <c r="E77" s="5">
        <v>199</v>
      </c>
      <c r="F77" s="5" t="s">
        <v>299</v>
      </c>
      <c r="G77" s="5" t="s">
        <v>299</v>
      </c>
      <c r="H77" s="5" t="s">
        <v>225</v>
      </c>
      <c r="I77" s="5" t="s">
        <v>497</v>
      </c>
      <c r="J77" s="5" t="s">
        <v>499</v>
      </c>
      <c r="K77" s="5" t="s">
        <v>500</v>
      </c>
      <c r="L77" s="5" t="s">
        <v>91</v>
      </c>
      <c r="M77" s="5">
        <v>17046</v>
      </c>
      <c r="N77" s="5" t="s">
        <v>212</v>
      </c>
      <c r="O77" s="5">
        <v>13744.09</v>
      </c>
      <c r="P77" s="5" t="s">
        <v>212</v>
      </c>
      <c r="Q77" s="10" t="str">
        <f ca="1">HYPERLINK("#"&amp;CELL("direccion",Tabla_471065!A73),"70")</f>
        <v>70</v>
      </c>
      <c r="R77" s="10" t="str">
        <f ca="1">HYPERLINK("#"&amp;CELL("direccion",Tabla_471039!A73),"70")</f>
        <v>70</v>
      </c>
      <c r="S77" s="10" t="str">
        <f ca="1">HYPERLINK("#"&amp;CELL("direccion",Tabla_471067!A73),"70")</f>
        <v>70</v>
      </c>
      <c r="T77" s="10" t="str">
        <f ca="1">HYPERLINK("#"&amp;CELL("direccion",Tabla_471023!A73),"70")</f>
        <v>70</v>
      </c>
      <c r="U77" s="10" t="str">
        <f ca="1">HYPERLINK("#"&amp;CELL("direccion",Tabla_471047!A73),"70")</f>
        <v>70</v>
      </c>
      <c r="V77" s="10" t="str">
        <f ca="1">HYPERLINK("#"&amp;CELL("direccion",Tabla_471030!A73),"70")</f>
        <v>70</v>
      </c>
      <c r="W77" s="10" t="str">
        <f ca="1">HYPERLINK("#"&amp;CELL("direccion",Tabla_471041!A73),"70")</f>
        <v>70</v>
      </c>
      <c r="X77" s="10" t="str">
        <f ca="1">HYPERLINK("#"&amp;CELL("direccion",Tabla_471031!A73),"70")</f>
        <v>70</v>
      </c>
      <c r="Y77" s="10" t="str">
        <f ca="1">HYPERLINK("#"&amp;CELL("direccion",Tabla_471032!A73),"70")</f>
        <v>70</v>
      </c>
      <c r="Z77" s="10" t="str">
        <f ca="1">HYPERLINK("#"&amp;CELL("direccion",Tabla_471059!A73),"70")</f>
        <v>70</v>
      </c>
      <c r="AA77" s="10" t="str">
        <f ca="1">HYPERLINK("#"&amp;CELL("direccion",Tabla_471071!A73),"70")</f>
        <v>70</v>
      </c>
      <c r="AB77" s="10" t="str">
        <f ca="1">HYPERLINK("#"&amp;CELL("direccion",Tabla_471062!A73),"70")</f>
        <v>70</v>
      </c>
      <c r="AC77" s="10" t="str">
        <f ca="1">HYPERLINK("#"&amp;CELL("direccion",Tabla_471074!A73),"70")</f>
        <v>70</v>
      </c>
      <c r="AD77" s="5" t="s">
        <v>213</v>
      </c>
      <c r="AE77" s="3">
        <v>46203</v>
      </c>
    </row>
    <row r="78" spans="1:31" x14ac:dyDescent="0.25">
      <c r="A78" s="5">
        <v>2026</v>
      </c>
      <c r="B78" s="3">
        <v>46113</v>
      </c>
      <c r="C78" s="3">
        <v>46203</v>
      </c>
      <c r="D78" s="5" t="s">
        <v>84</v>
      </c>
      <c r="E78" s="5">
        <v>199</v>
      </c>
      <c r="F78" s="5" t="s">
        <v>299</v>
      </c>
      <c r="G78" s="5" t="s">
        <v>299</v>
      </c>
      <c r="H78" s="5" t="s">
        <v>225</v>
      </c>
      <c r="I78" s="5" t="s">
        <v>501</v>
      </c>
      <c r="J78" s="5" t="s">
        <v>502</v>
      </c>
      <c r="K78" s="5" t="s">
        <v>460</v>
      </c>
      <c r="L78" s="5" t="s">
        <v>91</v>
      </c>
      <c r="M78" s="5">
        <v>17046</v>
      </c>
      <c r="N78" s="5" t="s">
        <v>212</v>
      </c>
      <c r="O78" s="5">
        <v>13744.09</v>
      </c>
      <c r="P78" s="5" t="s">
        <v>212</v>
      </c>
      <c r="Q78" s="10" t="str">
        <f ca="1">HYPERLINK("#"&amp;CELL("direccion",Tabla_471065!A74),"71")</f>
        <v>71</v>
      </c>
      <c r="R78" s="10" t="str">
        <f ca="1">HYPERLINK("#"&amp;CELL("direccion",Tabla_471039!A74),"71")</f>
        <v>71</v>
      </c>
      <c r="S78" s="10" t="str">
        <f ca="1">HYPERLINK("#"&amp;CELL("direccion",Tabla_471067!A74),"71")</f>
        <v>71</v>
      </c>
      <c r="T78" s="10" t="str">
        <f ca="1">HYPERLINK("#"&amp;CELL("direccion",Tabla_471023!A74),"71")</f>
        <v>71</v>
      </c>
      <c r="U78" s="10" t="str">
        <f ca="1">HYPERLINK("#"&amp;CELL("direccion",Tabla_471047!A74),"71")</f>
        <v>71</v>
      </c>
      <c r="V78" s="10" t="str">
        <f ca="1">HYPERLINK("#"&amp;CELL("direccion",Tabla_471030!A74),"71")</f>
        <v>71</v>
      </c>
      <c r="W78" s="10" t="str">
        <f ca="1">HYPERLINK("#"&amp;CELL("direccion",Tabla_471041!A74),"71")</f>
        <v>71</v>
      </c>
      <c r="X78" s="10" t="str">
        <f ca="1">HYPERLINK("#"&amp;CELL("direccion",Tabla_471031!A74),"71")</f>
        <v>71</v>
      </c>
      <c r="Y78" s="10" t="str">
        <f ca="1">HYPERLINK("#"&amp;CELL("direccion",Tabla_471032!A74),"71")</f>
        <v>71</v>
      </c>
      <c r="Z78" s="10" t="str">
        <f ca="1">HYPERLINK("#"&amp;CELL("direccion",Tabla_471059!A74),"71")</f>
        <v>71</v>
      </c>
      <c r="AA78" s="10" t="str">
        <f ca="1">HYPERLINK("#"&amp;CELL("direccion",Tabla_471071!A74),"71")</f>
        <v>71</v>
      </c>
      <c r="AB78" s="10" t="str">
        <f ca="1">HYPERLINK("#"&amp;CELL("direccion",Tabla_471062!A74),"71")</f>
        <v>71</v>
      </c>
      <c r="AC78" s="10" t="str">
        <f ca="1">HYPERLINK("#"&amp;CELL("direccion",Tabla_471074!A74),"71")</f>
        <v>71</v>
      </c>
      <c r="AD78" s="5" t="s">
        <v>213</v>
      </c>
      <c r="AE78" s="3">
        <v>46203</v>
      </c>
    </row>
    <row r="79" spans="1:31" x14ac:dyDescent="0.25">
      <c r="A79" s="5">
        <v>2026</v>
      </c>
      <c r="B79" s="3">
        <v>46113</v>
      </c>
      <c r="C79" s="3">
        <v>46203</v>
      </c>
      <c r="D79" s="5" t="s">
        <v>84</v>
      </c>
      <c r="E79" s="5">
        <v>199</v>
      </c>
      <c r="F79" s="5" t="s">
        <v>299</v>
      </c>
      <c r="G79" s="5" t="s">
        <v>299</v>
      </c>
      <c r="H79" s="5" t="s">
        <v>225</v>
      </c>
      <c r="I79" s="5" t="s">
        <v>503</v>
      </c>
      <c r="J79" s="5" t="s">
        <v>382</v>
      </c>
      <c r="K79" s="5" t="s">
        <v>504</v>
      </c>
      <c r="L79" s="5" t="s">
        <v>91</v>
      </c>
      <c r="M79" s="5">
        <v>17046</v>
      </c>
      <c r="N79" s="5" t="s">
        <v>212</v>
      </c>
      <c r="O79" s="5">
        <v>13744.09</v>
      </c>
      <c r="P79" s="5" t="s">
        <v>212</v>
      </c>
      <c r="Q79" s="10" t="str">
        <f ca="1">HYPERLINK("#"&amp;CELL("direccion",Tabla_471065!A75),"72")</f>
        <v>72</v>
      </c>
      <c r="R79" s="10" t="str">
        <f ca="1">HYPERLINK("#"&amp;CELL("direccion",Tabla_471039!A75),"72")</f>
        <v>72</v>
      </c>
      <c r="S79" s="10" t="str">
        <f ca="1">HYPERLINK("#"&amp;CELL("direccion",Tabla_471067!A75),"72")</f>
        <v>72</v>
      </c>
      <c r="T79" s="10" t="str">
        <f ca="1">HYPERLINK("#"&amp;CELL("direccion",Tabla_471023!A75),"72")</f>
        <v>72</v>
      </c>
      <c r="U79" s="10" t="str">
        <f ca="1">HYPERLINK("#"&amp;CELL("direccion",Tabla_471047!A75),"72")</f>
        <v>72</v>
      </c>
      <c r="V79" s="10" t="str">
        <f ca="1">HYPERLINK("#"&amp;CELL("direccion",Tabla_471030!A75),"72")</f>
        <v>72</v>
      </c>
      <c r="W79" s="10" t="str">
        <f ca="1">HYPERLINK("#"&amp;CELL("direccion",Tabla_471041!A75),"72")</f>
        <v>72</v>
      </c>
      <c r="X79" s="10" t="str">
        <f ca="1">HYPERLINK("#"&amp;CELL("direccion",Tabla_471031!A75),"72")</f>
        <v>72</v>
      </c>
      <c r="Y79" s="10" t="str">
        <f ca="1">HYPERLINK("#"&amp;CELL("direccion",Tabla_471032!A75),"72")</f>
        <v>72</v>
      </c>
      <c r="Z79" s="10" t="str">
        <f ca="1">HYPERLINK("#"&amp;CELL("direccion",Tabla_471059!A75),"72")</f>
        <v>72</v>
      </c>
      <c r="AA79" s="10" t="str">
        <f ca="1">HYPERLINK("#"&amp;CELL("direccion",Tabla_471071!A75),"72")</f>
        <v>72</v>
      </c>
      <c r="AB79" s="10" t="str">
        <f ca="1">HYPERLINK("#"&amp;CELL("direccion",Tabla_471062!A75),"72")</f>
        <v>72</v>
      </c>
      <c r="AC79" s="10" t="str">
        <f ca="1">HYPERLINK("#"&amp;CELL("direccion",Tabla_471074!A75),"72")</f>
        <v>72</v>
      </c>
      <c r="AD79" s="5" t="s">
        <v>213</v>
      </c>
      <c r="AE79" s="3">
        <v>46203</v>
      </c>
    </row>
    <row r="80" spans="1:31" x14ac:dyDescent="0.25">
      <c r="A80" s="5">
        <v>2026</v>
      </c>
      <c r="B80" s="3">
        <v>46113</v>
      </c>
      <c r="C80" s="3">
        <v>46203</v>
      </c>
      <c r="D80" s="5" t="s">
        <v>84</v>
      </c>
      <c r="E80" s="5">
        <v>199</v>
      </c>
      <c r="F80" s="5" t="s">
        <v>299</v>
      </c>
      <c r="G80" s="5" t="s">
        <v>299</v>
      </c>
      <c r="H80" s="5" t="s">
        <v>225</v>
      </c>
      <c r="I80" s="5" t="s">
        <v>505</v>
      </c>
      <c r="J80" s="5" t="s">
        <v>371</v>
      </c>
      <c r="K80" s="5" t="s">
        <v>506</v>
      </c>
      <c r="L80" s="5" t="s">
        <v>91</v>
      </c>
      <c r="M80" s="5">
        <v>17046</v>
      </c>
      <c r="N80" s="5" t="s">
        <v>212</v>
      </c>
      <c r="O80" s="5">
        <v>13744.09</v>
      </c>
      <c r="P80" s="5" t="s">
        <v>212</v>
      </c>
      <c r="Q80" s="10" t="str">
        <f ca="1">HYPERLINK("#"&amp;CELL("direccion",Tabla_471065!A76),"73")</f>
        <v>73</v>
      </c>
      <c r="R80" s="10" t="str">
        <f ca="1">HYPERLINK("#"&amp;CELL("direccion",Tabla_471039!A76),"73")</f>
        <v>73</v>
      </c>
      <c r="S80" s="10" t="str">
        <f ca="1">HYPERLINK("#"&amp;CELL("direccion",Tabla_471067!A76),"73")</f>
        <v>73</v>
      </c>
      <c r="T80" s="10" t="str">
        <f ca="1">HYPERLINK("#"&amp;CELL("direccion",Tabla_471023!A76),"73")</f>
        <v>73</v>
      </c>
      <c r="U80" s="10" t="str">
        <f ca="1">HYPERLINK("#"&amp;CELL("direccion",Tabla_471047!A76),"73")</f>
        <v>73</v>
      </c>
      <c r="V80" s="10" t="str">
        <f ca="1">HYPERLINK("#"&amp;CELL("direccion",Tabla_471030!A76),"73")</f>
        <v>73</v>
      </c>
      <c r="W80" s="10" t="str">
        <f ca="1">HYPERLINK("#"&amp;CELL("direccion",Tabla_471041!A76),"73")</f>
        <v>73</v>
      </c>
      <c r="X80" s="10" t="str">
        <f ca="1">HYPERLINK("#"&amp;CELL("direccion",Tabla_471031!A76),"73")</f>
        <v>73</v>
      </c>
      <c r="Y80" s="10" t="str">
        <f ca="1">HYPERLINK("#"&amp;CELL("direccion",Tabla_471032!A76),"73")</f>
        <v>73</v>
      </c>
      <c r="Z80" s="10" t="str">
        <f ca="1">HYPERLINK("#"&amp;CELL("direccion",Tabla_471059!A76),"73")</f>
        <v>73</v>
      </c>
      <c r="AA80" s="10" t="str">
        <f ca="1">HYPERLINK("#"&amp;CELL("direccion",Tabla_471071!A76),"73")</f>
        <v>73</v>
      </c>
      <c r="AB80" s="10" t="str">
        <f ca="1">HYPERLINK("#"&amp;CELL("direccion",Tabla_471062!A76),"73")</f>
        <v>73</v>
      </c>
      <c r="AC80" s="10" t="str">
        <f ca="1">HYPERLINK("#"&amp;CELL("direccion",Tabla_471074!A76),"73")</f>
        <v>73</v>
      </c>
      <c r="AD80" s="5" t="s">
        <v>213</v>
      </c>
      <c r="AE80" s="3">
        <v>46203</v>
      </c>
    </row>
    <row r="81" spans="1:31" x14ac:dyDescent="0.25">
      <c r="A81" s="5">
        <v>2026</v>
      </c>
      <c r="B81" s="3">
        <v>46113</v>
      </c>
      <c r="C81" s="3">
        <v>46203</v>
      </c>
      <c r="D81" s="5" t="s">
        <v>84</v>
      </c>
      <c r="E81" s="5">
        <v>199</v>
      </c>
      <c r="F81" s="5" t="s">
        <v>299</v>
      </c>
      <c r="G81" s="5" t="s">
        <v>299</v>
      </c>
      <c r="H81" s="5" t="s">
        <v>225</v>
      </c>
      <c r="I81" s="5" t="s">
        <v>507</v>
      </c>
      <c r="J81" s="5" t="s">
        <v>368</v>
      </c>
      <c r="K81" s="5" t="s">
        <v>508</v>
      </c>
      <c r="L81" s="5" t="s">
        <v>91</v>
      </c>
      <c r="M81" s="5">
        <v>17046</v>
      </c>
      <c r="N81" s="5" t="s">
        <v>212</v>
      </c>
      <c r="O81" s="5">
        <v>13744.09</v>
      </c>
      <c r="P81" s="5" t="s">
        <v>212</v>
      </c>
      <c r="Q81" s="10" t="str">
        <f ca="1">HYPERLINK("#"&amp;CELL("direccion",Tabla_471065!A77),"74")</f>
        <v>74</v>
      </c>
      <c r="R81" s="10" t="str">
        <f ca="1">HYPERLINK("#"&amp;CELL("direccion",Tabla_471039!A77),"74")</f>
        <v>74</v>
      </c>
      <c r="S81" s="10" t="str">
        <f ca="1">HYPERLINK("#"&amp;CELL("direccion",Tabla_471067!A77),"74")</f>
        <v>74</v>
      </c>
      <c r="T81" s="10" t="str">
        <f ca="1">HYPERLINK("#"&amp;CELL("direccion",Tabla_471023!A77),"74")</f>
        <v>74</v>
      </c>
      <c r="U81" s="10" t="str">
        <f ca="1">HYPERLINK("#"&amp;CELL("direccion",Tabla_471047!A77),"74")</f>
        <v>74</v>
      </c>
      <c r="V81" s="10" t="str">
        <f ca="1">HYPERLINK("#"&amp;CELL("direccion",Tabla_471030!A77),"74")</f>
        <v>74</v>
      </c>
      <c r="W81" s="10" t="str">
        <f ca="1">HYPERLINK("#"&amp;CELL("direccion",Tabla_471041!A77),"74")</f>
        <v>74</v>
      </c>
      <c r="X81" s="10" t="str">
        <f ca="1">HYPERLINK("#"&amp;CELL("direccion",Tabla_471031!A77),"74")</f>
        <v>74</v>
      </c>
      <c r="Y81" s="10" t="str">
        <f ca="1">HYPERLINK("#"&amp;CELL("direccion",Tabla_471032!A77),"74")</f>
        <v>74</v>
      </c>
      <c r="Z81" s="10" t="str">
        <f ca="1">HYPERLINK("#"&amp;CELL("direccion",Tabla_471059!A77),"74")</f>
        <v>74</v>
      </c>
      <c r="AA81" s="10" t="str">
        <f ca="1">HYPERLINK("#"&amp;CELL("direccion",Tabla_471071!A77),"74")</f>
        <v>74</v>
      </c>
      <c r="AB81" s="10" t="str">
        <f ca="1">HYPERLINK("#"&amp;CELL("direccion",Tabla_471062!A77),"74")</f>
        <v>74</v>
      </c>
      <c r="AC81" s="10" t="str">
        <f ca="1">HYPERLINK("#"&amp;CELL("direccion",Tabla_471074!A77),"74")</f>
        <v>74</v>
      </c>
      <c r="AD81" s="5" t="s">
        <v>213</v>
      </c>
      <c r="AE81" s="3">
        <v>46203</v>
      </c>
    </row>
    <row r="82" spans="1:31" x14ac:dyDescent="0.25">
      <c r="A82" s="5">
        <v>2026</v>
      </c>
      <c r="B82" s="3">
        <v>46113</v>
      </c>
      <c r="C82" s="3">
        <v>46203</v>
      </c>
      <c r="D82" s="5" t="s">
        <v>84</v>
      </c>
      <c r="E82" s="5">
        <v>199</v>
      </c>
      <c r="F82" s="5" t="s">
        <v>299</v>
      </c>
      <c r="G82" s="5" t="s">
        <v>299</v>
      </c>
      <c r="H82" s="5" t="s">
        <v>225</v>
      </c>
      <c r="I82" s="5" t="s">
        <v>509</v>
      </c>
      <c r="J82" s="5" t="s">
        <v>510</v>
      </c>
      <c r="K82" s="5" t="s">
        <v>483</v>
      </c>
      <c r="L82" s="5" t="s">
        <v>91</v>
      </c>
      <c r="M82" s="5">
        <v>17046</v>
      </c>
      <c r="N82" s="5" t="s">
        <v>212</v>
      </c>
      <c r="O82" s="5">
        <v>13744.09</v>
      </c>
      <c r="P82" s="5" t="s">
        <v>212</v>
      </c>
      <c r="Q82" s="10" t="str">
        <f ca="1">HYPERLINK("#"&amp;CELL("direccion",Tabla_471065!A78),"75")</f>
        <v>75</v>
      </c>
      <c r="R82" s="10" t="str">
        <f ca="1">HYPERLINK("#"&amp;CELL("direccion",Tabla_471039!A78),"75")</f>
        <v>75</v>
      </c>
      <c r="S82" s="10" t="str">
        <f ca="1">HYPERLINK("#"&amp;CELL("direccion",Tabla_471067!A78),"75")</f>
        <v>75</v>
      </c>
      <c r="T82" s="10" t="str">
        <f ca="1">HYPERLINK("#"&amp;CELL("direccion",Tabla_471023!A78),"75")</f>
        <v>75</v>
      </c>
      <c r="U82" s="10" t="str">
        <f ca="1">HYPERLINK("#"&amp;CELL("direccion",Tabla_471047!A78),"75")</f>
        <v>75</v>
      </c>
      <c r="V82" s="10" t="str">
        <f ca="1">HYPERLINK("#"&amp;CELL("direccion",Tabla_471030!A78),"75")</f>
        <v>75</v>
      </c>
      <c r="W82" s="10" t="str">
        <f ca="1">HYPERLINK("#"&amp;CELL("direccion",Tabla_471041!A78),"75")</f>
        <v>75</v>
      </c>
      <c r="X82" s="10" t="str">
        <f ca="1">HYPERLINK("#"&amp;CELL("direccion",Tabla_471031!A78),"75")</f>
        <v>75</v>
      </c>
      <c r="Y82" s="10" t="str">
        <f ca="1">HYPERLINK("#"&amp;CELL("direccion",Tabla_471032!A78),"75")</f>
        <v>75</v>
      </c>
      <c r="Z82" s="10" t="str">
        <f ca="1">HYPERLINK("#"&amp;CELL("direccion",Tabla_471059!A78),"75")</f>
        <v>75</v>
      </c>
      <c r="AA82" s="10" t="str">
        <f ca="1">HYPERLINK("#"&amp;CELL("direccion",Tabla_471071!A78),"75")</f>
        <v>75</v>
      </c>
      <c r="AB82" s="10" t="str">
        <f ca="1">HYPERLINK("#"&amp;CELL("direccion",Tabla_471062!A78),"75")</f>
        <v>75</v>
      </c>
      <c r="AC82" s="10" t="str">
        <f ca="1">HYPERLINK("#"&amp;CELL("direccion",Tabla_471074!A78),"75")</f>
        <v>75</v>
      </c>
      <c r="AD82" s="5" t="s">
        <v>213</v>
      </c>
      <c r="AE82" s="3">
        <v>46203</v>
      </c>
    </row>
    <row r="83" spans="1:31" x14ac:dyDescent="0.25">
      <c r="A83" s="5">
        <v>2026</v>
      </c>
      <c r="B83" s="3">
        <v>46113</v>
      </c>
      <c r="C83" s="3">
        <v>46203</v>
      </c>
      <c r="D83" s="5" t="s">
        <v>84</v>
      </c>
      <c r="E83" s="5">
        <v>199</v>
      </c>
      <c r="F83" s="5" t="s">
        <v>299</v>
      </c>
      <c r="G83" s="5" t="s">
        <v>299</v>
      </c>
      <c r="H83" s="5" t="s">
        <v>225</v>
      </c>
      <c r="I83" s="5" t="s">
        <v>511</v>
      </c>
      <c r="J83" s="5" t="s">
        <v>512</v>
      </c>
      <c r="K83" s="5" t="s">
        <v>513</v>
      </c>
      <c r="L83" s="5" t="s">
        <v>91</v>
      </c>
      <c r="M83" s="5">
        <v>17046</v>
      </c>
      <c r="N83" s="5" t="s">
        <v>212</v>
      </c>
      <c r="O83" s="5">
        <v>13744.09</v>
      </c>
      <c r="P83" s="5" t="s">
        <v>212</v>
      </c>
      <c r="Q83" s="10" t="str">
        <f ca="1">HYPERLINK("#"&amp;CELL("direccion",Tabla_471065!A79),"76")</f>
        <v>76</v>
      </c>
      <c r="R83" s="10" t="str">
        <f ca="1">HYPERLINK("#"&amp;CELL("direccion",Tabla_471039!A79),"76")</f>
        <v>76</v>
      </c>
      <c r="S83" s="10" t="str">
        <f ca="1">HYPERLINK("#"&amp;CELL("direccion",Tabla_471067!A79),"76")</f>
        <v>76</v>
      </c>
      <c r="T83" s="10" t="str">
        <f ca="1">HYPERLINK("#"&amp;CELL("direccion",Tabla_471023!A79),"76")</f>
        <v>76</v>
      </c>
      <c r="U83" s="10" t="str">
        <f ca="1">HYPERLINK("#"&amp;CELL("direccion",Tabla_471047!A79),"76")</f>
        <v>76</v>
      </c>
      <c r="V83" s="10" t="str">
        <f ca="1">HYPERLINK("#"&amp;CELL("direccion",Tabla_471030!A79),"76")</f>
        <v>76</v>
      </c>
      <c r="W83" s="10" t="str">
        <f ca="1">HYPERLINK("#"&amp;CELL("direccion",Tabla_471041!A79),"76")</f>
        <v>76</v>
      </c>
      <c r="X83" s="10" t="str">
        <f ca="1">HYPERLINK("#"&amp;CELL("direccion",Tabla_471031!A79),"76")</f>
        <v>76</v>
      </c>
      <c r="Y83" s="10" t="str">
        <f ca="1">HYPERLINK("#"&amp;CELL("direccion",Tabla_471032!A79),"76")</f>
        <v>76</v>
      </c>
      <c r="Z83" s="10" t="str">
        <f ca="1">HYPERLINK("#"&amp;CELL("direccion",Tabla_471059!A79),"76")</f>
        <v>76</v>
      </c>
      <c r="AA83" s="10" t="str">
        <f ca="1">HYPERLINK("#"&amp;CELL("direccion",Tabla_471071!A79),"76")</f>
        <v>76</v>
      </c>
      <c r="AB83" s="10" t="str">
        <f ca="1">HYPERLINK("#"&amp;CELL("direccion",Tabla_471062!A79),"76")</f>
        <v>76</v>
      </c>
      <c r="AC83" s="10" t="str">
        <f ca="1">HYPERLINK("#"&amp;CELL("direccion",Tabla_471074!A79),"76")</f>
        <v>76</v>
      </c>
      <c r="AD83" s="5" t="s">
        <v>213</v>
      </c>
      <c r="AE83" s="3">
        <v>46203</v>
      </c>
    </row>
    <row r="84" spans="1:31" x14ac:dyDescent="0.25">
      <c r="A84" s="5">
        <v>2026</v>
      </c>
      <c r="B84" s="3">
        <v>46113</v>
      </c>
      <c r="C84" s="3">
        <v>46203</v>
      </c>
      <c r="D84" s="5" t="s">
        <v>84</v>
      </c>
      <c r="E84" s="5">
        <v>199</v>
      </c>
      <c r="F84" s="5" t="s">
        <v>299</v>
      </c>
      <c r="G84" s="5" t="s">
        <v>299</v>
      </c>
      <c r="H84" s="5" t="s">
        <v>225</v>
      </c>
      <c r="I84" s="5" t="s">
        <v>514</v>
      </c>
      <c r="J84" s="5" t="s">
        <v>406</v>
      </c>
      <c r="K84" s="5" t="s">
        <v>479</v>
      </c>
      <c r="L84" s="5" t="s">
        <v>92</v>
      </c>
      <c r="M84" s="5">
        <v>17046</v>
      </c>
      <c r="N84" s="5" t="s">
        <v>212</v>
      </c>
      <c r="O84" s="5">
        <v>13744.09</v>
      </c>
      <c r="P84" s="5" t="s">
        <v>212</v>
      </c>
      <c r="Q84" s="10" t="str">
        <f ca="1">HYPERLINK("#"&amp;CELL("direccion",Tabla_471065!A80),"77")</f>
        <v>77</v>
      </c>
      <c r="R84" s="10" t="str">
        <f ca="1">HYPERLINK("#"&amp;CELL("direccion",Tabla_471039!A80),"77")</f>
        <v>77</v>
      </c>
      <c r="S84" s="10" t="str">
        <f ca="1">HYPERLINK("#"&amp;CELL("direccion",Tabla_471067!A80),"77")</f>
        <v>77</v>
      </c>
      <c r="T84" s="10" t="str">
        <f ca="1">HYPERLINK("#"&amp;CELL("direccion",Tabla_471023!A80),"77")</f>
        <v>77</v>
      </c>
      <c r="U84" s="10" t="str">
        <f ca="1">HYPERLINK("#"&amp;CELL("direccion",Tabla_471047!A80),"77")</f>
        <v>77</v>
      </c>
      <c r="V84" s="10" t="str">
        <f ca="1">HYPERLINK("#"&amp;CELL("direccion",Tabla_471030!A80),"77")</f>
        <v>77</v>
      </c>
      <c r="W84" s="10" t="str">
        <f ca="1">HYPERLINK("#"&amp;CELL("direccion",Tabla_471041!A80),"77")</f>
        <v>77</v>
      </c>
      <c r="X84" s="10" t="str">
        <f ca="1">HYPERLINK("#"&amp;CELL("direccion",Tabla_471031!A80),"77")</f>
        <v>77</v>
      </c>
      <c r="Y84" s="10" t="str">
        <f ca="1">HYPERLINK("#"&amp;CELL("direccion",Tabla_471032!A80),"77")</f>
        <v>77</v>
      </c>
      <c r="Z84" s="10" t="str">
        <f ca="1">HYPERLINK("#"&amp;CELL("direccion",Tabla_471059!A80),"77")</f>
        <v>77</v>
      </c>
      <c r="AA84" s="10" t="str">
        <f ca="1">HYPERLINK("#"&amp;CELL("direccion",Tabla_471071!A80),"77")</f>
        <v>77</v>
      </c>
      <c r="AB84" s="10" t="str">
        <f ca="1">HYPERLINK("#"&amp;CELL("direccion",Tabla_471062!A80),"77")</f>
        <v>77</v>
      </c>
      <c r="AC84" s="10" t="str">
        <f ca="1">HYPERLINK("#"&amp;CELL("direccion",Tabla_471074!A80),"77")</f>
        <v>77</v>
      </c>
      <c r="AD84" s="5" t="s">
        <v>213</v>
      </c>
      <c r="AE84" s="3">
        <v>46203</v>
      </c>
    </row>
    <row r="85" spans="1:31" x14ac:dyDescent="0.25">
      <c r="A85" s="5">
        <v>2026</v>
      </c>
      <c r="B85" s="3">
        <v>46113</v>
      </c>
      <c r="C85" s="3">
        <v>46203</v>
      </c>
      <c r="D85" s="5" t="s">
        <v>84</v>
      </c>
      <c r="E85" s="5">
        <v>199</v>
      </c>
      <c r="F85" s="5" t="s">
        <v>299</v>
      </c>
      <c r="G85" s="5" t="s">
        <v>299</v>
      </c>
      <c r="H85" s="5" t="s">
        <v>225</v>
      </c>
      <c r="I85" s="5" t="s">
        <v>503</v>
      </c>
      <c r="J85" s="5" t="s">
        <v>406</v>
      </c>
      <c r="K85" s="5" t="s">
        <v>515</v>
      </c>
      <c r="L85" s="5" t="s">
        <v>91</v>
      </c>
      <c r="M85" s="5">
        <v>17046</v>
      </c>
      <c r="N85" s="5" t="s">
        <v>212</v>
      </c>
      <c r="O85" s="5">
        <v>13744.09</v>
      </c>
      <c r="P85" s="5" t="s">
        <v>212</v>
      </c>
      <c r="Q85" s="10" t="str">
        <f ca="1">HYPERLINK("#"&amp;CELL("direccion",Tabla_471065!A81),"78")</f>
        <v>78</v>
      </c>
      <c r="R85" s="10" t="str">
        <f ca="1">HYPERLINK("#"&amp;CELL("direccion",Tabla_471039!A81),"78")</f>
        <v>78</v>
      </c>
      <c r="S85" s="10" t="str">
        <f ca="1">HYPERLINK("#"&amp;CELL("direccion",Tabla_471067!A81),"78")</f>
        <v>78</v>
      </c>
      <c r="T85" s="10" t="str">
        <f ca="1">HYPERLINK("#"&amp;CELL("direccion",Tabla_471023!A81),"78")</f>
        <v>78</v>
      </c>
      <c r="U85" s="10" t="str">
        <f ca="1">HYPERLINK("#"&amp;CELL("direccion",Tabla_471047!A81),"78")</f>
        <v>78</v>
      </c>
      <c r="V85" s="10" t="str">
        <f ca="1">HYPERLINK("#"&amp;CELL("direccion",Tabla_471030!A81),"78")</f>
        <v>78</v>
      </c>
      <c r="W85" s="10" t="str">
        <f ca="1">HYPERLINK("#"&amp;CELL("direccion",Tabla_471041!A81),"78")</f>
        <v>78</v>
      </c>
      <c r="X85" s="10" t="str">
        <f ca="1">HYPERLINK("#"&amp;CELL("direccion",Tabla_471031!A81),"78")</f>
        <v>78</v>
      </c>
      <c r="Y85" s="10" t="str">
        <f ca="1">HYPERLINK("#"&amp;CELL("direccion",Tabla_471032!A81),"78")</f>
        <v>78</v>
      </c>
      <c r="Z85" s="10" t="str">
        <f ca="1">HYPERLINK("#"&amp;CELL("direccion",Tabla_471059!A81),"78")</f>
        <v>78</v>
      </c>
      <c r="AA85" s="10" t="str">
        <f ca="1">HYPERLINK("#"&amp;CELL("direccion",Tabla_471071!A81),"78")</f>
        <v>78</v>
      </c>
      <c r="AB85" s="10" t="str">
        <f ca="1">HYPERLINK("#"&amp;CELL("direccion",Tabla_471062!A81),"78")</f>
        <v>78</v>
      </c>
      <c r="AC85" s="10" t="str">
        <f ca="1">HYPERLINK("#"&amp;CELL("direccion",Tabla_471074!A81),"78")</f>
        <v>78</v>
      </c>
      <c r="AD85" s="5" t="s">
        <v>213</v>
      </c>
      <c r="AE85" s="3">
        <v>46203</v>
      </c>
    </row>
    <row r="86" spans="1:31" x14ac:dyDescent="0.25">
      <c r="A86" s="5">
        <v>2026</v>
      </c>
      <c r="B86" s="3">
        <v>46113</v>
      </c>
      <c r="C86" s="3">
        <v>46203</v>
      </c>
      <c r="D86" s="5" t="s">
        <v>84</v>
      </c>
      <c r="E86" s="5">
        <v>199</v>
      </c>
      <c r="F86" s="5" t="s">
        <v>299</v>
      </c>
      <c r="G86" s="5" t="s">
        <v>299</v>
      </c>
      <c r="H86" s="5" t="s">
        <v>225</v>
      </c>
      <c r="I86" s="5" t="s">
        <v>516</v>
      </c>
      <c r="J86" s="5" t="s">
        <v>517</v>
      </c>
      <c r="K86" s="5" t="s">
        <v>518</v>
      </c>
      <c r="L86" s="5" t="s">
        <v>92</v>
      </c>
      <c r="M86" s="5">
        <v>17046</v>
      </c>
      <c r="N86" s="5" t="s">
        <v>212</v>
      </c>
      <c r="O86" s="5">
        <v>13744.09</v>
      </c>
      <c r="P86" s="5" t="s">
        <v>212</v>
      </c>
      <c r="Q86" s="10" t="str">
        <f ca="1">HYPERLINK("#"&amp;CELL("direccion",Tabla_471065!A82),"79")</f>
        <v>79</v>
      </c>
      <c r="R86" s="10" t="str">
        <f ca="1">HYPERLINK("#"&amp;CELL("direccion",Tabla_471039!A82),"79")</f>
        <v>79</v>
      </c>
      <c r="S86" s="10" t="str">
        <f ca="1">HYPERLINK("#"&amp;CELL("direccion",Tabla_471067!A82),"79")</f>
        <v>79</v>
      </c>
      <c r="T86" s="10" t="str">
        <f ca="1">HYPERLINK("#"&amp;CELL("direccion",Tabla_471023!A82),"79")</f>
        <v>79</v>
      </c>
      <c r="U86" s="10" t="str">
        <f ca="1">HYPERLINK("#"&amp;CELL("direccion",Tabla_471047!A82),"79")</f>
        <v>79</v>
      </c>
      <c r="V86" s="10" t="str">
        <f ca="1">HYPERLINK("#"&amp;CELL("direccion",Tabla_471030!A82),"79")</f>
        <v>79</v>
      </c>
      <c r="W86" s="10" t="str">
        <f ca="1">HYPERLINK("#"&amp;CELL("direccion",Tabla_471041!A82),"79")</f>
        <v>79</v>
      </c>
      <c r="X86" s="10" t="str">
        <f ca="1">HYPERLINK("#"&amp;CELL("direccion",Tabla_471031!A82),"79")</f>
        <v>79</v>
      </c>
      <c r="Y86" s="10" t="str">
        <f ca="1">HYPERLINK("#"&amp;CELL("direccion",Tabla_471032!A82),"79")</f>
        <v>79</v>
      </c>
      <c r="Z86" s="10" t="str">
        <f ca="1">HYPERLINK("#"&amp;CELL("direccion",Tabla_471059!A82),"79")</f>
        <v>79</v>
      </c>
      <c r="AA86" s="10" t="str">
        <f ca="1">HYPERLINK("#"&amp;CELL("direccion",Tabla_471071!A82),"79")</f>
        <v>79</v>
      </c>
      <c r="AB86" s="10" t="str">
        <f ca="1">HYPERLINK("#"&amp;CELL("direccion",Tabla_471062!A82),"79")</f>
        <v>79</v>
      </c>
      <c r="AC86" s="10" t="str">
        <f ca="1">HYPERLINK("#"&amp;CELL("direccion",Tabla_471074!A82),"79")</f>
        <v>79</v>
      </c>
      <c r="AD86" s="5" t="s">
        <v>213</v>
      </c>
      <c r="AE86" s="3">
        <v>46203</v>
      </c>
    </row>
    <row r="87" spans="1:31" x14ac:dyDescent="0.25">
      <c r="A87" s="5">
        <v>2026</v>
      </c>
      <c r="B87" s="3">
        <v>46113</v>
      </c>
      <c r="C87" s="3">
        <v>46203</v>
      </c>
      <c r="D87" s="5" t="s">
        <v>84</v>
      </c>
      <c r="E87" s="5">
        <v>199</v>
      </c>
      <c r="F87" s="5" t="s">
        <v>298</v>
      </c>
      <c r="G87" s="5" t="s">
        <v>298</v>
      </c>
      <c r="H87" s="5" t="s">
        <v>225</v>
      </c>
      <c r="I87" s="5" t="s">
        <v>519</v>
      </c>
      <c r="J87" s="5" t="s">
        <v>517</v>
      </c>
      <c r="K87" s="5" t="s">
        <v>520</v>
      </c>
      <c r="L87" s="5" t="s">
        <v>92</v>
      </c>
      <c r="M87" s="5">
        <v>17046</v>
      </c>
      <c r="N87" s="5" t="s">
        <v>212</v>
      </c>
      <c r="O87" s="5">
        <v>13744.09</v>
      </c>
      <c r="P87" s="5" t="s">
        <v>212</v>
      </c>
      <c r="Q87" s="10" t="str">
        <f ca="1">HYPERLINK("#"&amp;CELL("direccion",Tabla_471065!A83),"80")</f>
        <v>80</v>
      </c>
      <c r="R87" s="10" t="str">
        <f ca="1">HYPERLINK("#"&amp;CELL("direccion",Tabla_471039!A83),"80")</f>
        <v>80</v>
      </c>
      <c r="S87" s="10" t="str">
        <f ca="1">HYPERLINK("#"&amp;CELL("direccion",Tabla_471067!A83),"80")</f>
        <v>80</v>
      </c>
      <c r="T87" s="10" t="str">
        <f ca="1">HYPERLINK("#"&amp;CELL("direccion",Tabla_471023!A83),"80")</f>
        <v>80</v>
      </c>
      <c r="U87" s="10" t="str">
        <f ca="1">HYPERLINK("#"&amp;CELL("direccion",Tabla_471047!A83),"80")</f>
        <v>80</v>
      </c>
      <c r="V87" s="10" t="str">
        <f ca="1">HYPERLINK("#"&amp;CELL("direccion",Tabla_471030!A83),"80")</f>
        <v>80</v>
      </c>
      <c r="W87" s="10" t="str">
        <f ca="1">HYPERLINK("#"&amp;CELL("direccion",Tabla_471041!A83),"80")</f>
        <v>80</v>
      </c>
      <c r="X87" s="10" t="str">
        <f ca="1">HYPERLINK("#"&amp;CELL("direccion",Tabla_471031!A83),"80")</f>
        <v>80</v>
      </c>
      <c r="Y87" s="10" t="str">
        <f ca="1">HYPERLINK("#"&amp;CELL("direccion",Tabla_471032!A83),"80")</f>
        <v>80</v>
      </c>
      <c r="Z87" s="10" t="str">
        <f ca="1">HYPERLINK("#"&amp;CELL("direccion",Tabla_471059!A83),"80")</f>
        <v>80</v>
      </c>
      <c r="AA87" s="10" t="str">
        <f ca="1">HYPERLINK("#"&amp;CELL("direccion",Tabla_471071!A83),"80")</f>
        <v>80</v>
      </c>
      <c r="AB87" s="10" t="str">
        <f ca="1">HYPERLINK("#"&amp;CELL("direccion",Tabla_471062!A83),"80")</f>
        <v>80</v>
      </c>
      <c r="AC87" s="10" t="str">
        <f ca="1">HYPERLINK("#"&amp;CELL("direccion",Tabla_471074!A83),"80")</f>
        <v>80</v>
      </c>
      <c r="AD87" s="5" t="s">
        <v>213</v>
      </c>
      <c r="AE87" s="3">
        <v>46203</v>
      </c>
    </row>
    <row r="88" spans="1:31" x14ac:dyDescent="0.25">
      <c r="A88" s="5">
        <v>2026</v>
      </c>
      <c r="B88" s="3">
        <v>46113</v>
      </c>
      <c r="C88" s="3">
        <v>46203</v>
      </c>
      <c r="D88" s="5" t="s">
        <v>84</v>
      </c>
      <c r="E88" s="5">
        <v>199</v>
      </c>
      <c r="F88" s="5" t="s">
        <v>299</v>
      </c>
      <c r="G88" s="5" t="s">
        <v>299</v>
      </c>
      <c r="H88" s="5" t="s">
        <v>225</v>
      </c>
      <c r="I88" s="5" t="s">
        <v>521</v>
      </c>
      <c r="J88" s="5" t="s">
        <v>522</v>
      </c>
      <c r="K88" s="5" t="s">
        <v>523</v>
      </c>
      <c r="L88" s="5" t="s">
        <v>91</v>
      </c>
      <c r="M88" s="5">
        <v>17046</v>
      </c>
      <c r="N88" s="5" t="s">
        <v>212</v>
      </c>
      <c r="O88" s="5">
        <v>13744.09</v>
      </c>
      <c r="P88" s="5" t="s">
        <v>212</v>
      </c>
      <c r="Q88" s="10" t="str">
        <f ca="1">HYPERLINK("#"&amp;CELL("direccion",Tabla_471065!A84),"81")</f>
        <v>81</v>
      </c>
      <c r="R88" s="10" t="str">
        <f ca="1">HYPERLINK("#"&amp;CELL("direccion",Tabla_471039!A84),"81")</f>
        <v>81</v>
      </c>
      <c r="S88" s="10" t="str">
        <f ca="1">HYPERLINK("#"&amp;CELL("direccion",Tabla_471067!A84),"81")</f>
        <v>81</v>
      </c>
      <c r="T88" s="10" t="str">
        <f ca="1">HYPERLINK("#"&amp;CELL("direccion",Tabla_471023!A84),"81")</f>
        <v>81</v>
      </c>
      <c r="U88" s="10" t="str">
        <f ca="1">HYPERLINK("#"&amp;CELL("direccion",Tabla_471047!A84),"81")</f>
        <v>81</v>
      </c>
      <c r="V88" s="10" t="str">
        <f ca="1">HYPERLINK("#"&amp;CELL("direccion",Tabla_471030!A84),"81")</f>
        <v>81</v>
      </c>
      <c r="W88" s="10" t="str">
        <f ca="1">HYPERLINK("#"&amp;CELL("direccion",Tabla_471041!A84),"81")</f>
        <v>81</v>
      </c>
      <c r="X88" s="10" t="str">
        <f ca="1">HYPERLINK("#"&amp;CELL("direccion",Tabla_471031!A84),"81")</f>
        <v>81</v>
      </c>
      <c r="Y88" s="10" t="str">
        <f ca="1">HYPERLINK("#"&amp;CELL("direccion",Tabla_471032!A84),"81")</f>
        <v>81</v>
      </c>
      <c r="Z88" s="10" t="str">
        <f ca="1">HYPERLINK("#"&amp;CELL("direccion",Tabla_471059!A84),"81")</f>
        <v>81</v>
      </c>
      <c r="AA88" s="10" t="str">
        <f ca="1">HYPERLINK("#"&amp;CELL("direccion",Tabla_471071!A84),"81")</f>
        <v>81</v>
      </c>
      <c r="AB88" s="10" t="str">
        <f ca="1">HYPERLINK("#"&amp;CELL("direccion",Tabla_471062!A84),"81")</f>
        <v>81</v>
      </c>
      <c r="AC88" s="10" t="str">
        <f ca="1">HYPERLINK("#"&amp;CELL("direccion",Tabla_471074!A84),"81")</f>
        <v>81</v>
      </c>
      <c r="AD88" s="5" t="s">
        <v>213</v>
      </c>
      <c r="AE88" s="3">
        <v>46203</v>
      </c>
    </row>
    <row r="89" spans="1:31" x14ac:dyDescent="0.25">
      <c r="A89" s="5">
        <v>2026</v>
      </c>
      <c r="B89" s="3">
        <v>46113</v>
      </c>
      <c r="C89" s="3">
        <v>46203</v>
      </c>
      <c r="D89" s="5" t="s">
        <v>84</v>
      </c>
      <c r="E89" s="5">
        <v>199</v>
      </c>
      <c r="F89" s="5" t="s">
        <v>299</v>
      </c>
      <c r="G89" s="5" t="s">
        <v>299</v>
      </c>
      <c r="H89" s="5" t="s">
        <v>225</v>
      </c>
      <c r="I89" s="5" t="s">
        <v>524</v>
      </c>
      <c r="J89" s="5" t="s">
        <v>525</v>
      </c>
      <c r="K89" s="5" t="s">
        <v>526</v>
      </c>
      <c r="L89" s="5" t="s">
        <v>91</v>
      </c>
      <c r="M89" s="5">
        <v>17046</v>
      </c>
      <c r="N89" s="5" t="s">
        <v>212</v>
      </c>
      <c r="O89" s="5">
        <v>13744.09</v>
      </c>
      <c r="P89" s="5" t="s">
        <v>212</v>
      </c>
      <c r="Q89" s="10" t="str">
        <f ca="1">HYPERLINK("#"&amp;CELL("direccion",Tabla_471065!A85),"82")</f>
        <v>82</v>
      </c>
      <c r="R89" s="10" t="str">
        <f ca="1">HYPERLINK("#"&amp;CELL("direccion",Tabla_471039!A85),"82")</f>
        <v>82</v>
      </c>
      <c r="S89" s="10" t="str">
        <f ca="1">HYPERLINK("#"&amp;CELL("direccion",Tabla_471067!A85),"82")</f>
        <v>82</v>
      </c>
      <c r="T89" s="10" t="str">
        <f ca="1">HYPERLINK("#"&amp;CELL("direccion",Tabla_471023!A85),"82")</f>
        <v>82</v>
      </c>
      <c r="U89" s="10" t="str">
        <f ca="1">HYPERLINK("#"&amp;CELL("direccion",Tabla_471047!A85),"82")</f>
        <v>82</v>
      </c>
      <c r="V89" s="10" t="str">
        <f ca="1">HYPERLINK("#"&amp;CELL("direccion",Tabla_471030!A85),"82")</f>
        <v>82</v>
      </c>
      <c r="W89" s="10" t="str">
        <f ca="1">HYPERLINK("#"&amp;CELL("direccion",Tabla_471041!A85),"82")</f>
        <v>82</v>
      </c>
      <c r="X89" s="10" t="str">
        <f ca="1">HYPERLINK("#"&amp;CELL("direccion",Tabla_471031!A85),"82")</f>
        <v>82</v>
      </c>
      <c r="Y89" s="10" t="str">
        <f ca="1">HYPERLINK("#"&amp;CELL("direccion",Tabla_471032!A85),"82")</f>
        <v>82</v>
      </c>
      <c r="Z89" s="10" t="str">
        <f ca="1">HYPERLINK("#"&amp;CELL("direccion",Tabla_471059!A85),"82")</f>
        <v>82</v>
      </c>
      <c r="AA89" s="10" t="str">
        <f ca="1">HYPERLINK("#"&amp;CELL("direccion",Tabla_471071!A85),"82")</f>
        <v>82</v>
      </c>
      <c r="AB89" s="10" t="str">
        <f ca="1">HYPERLINK("#"&amp;CELL("direccion",Tabla_471062!A85),"82")</f>
        <v>82</v>
      </c>
      <c r="AC89" s="10" t="str">
        <f ca="1">HYPERLINK("#"&amp;CELL("direccion",Tabla_471074!A85),"82")</f>
        <v>82</v>
      </c>
      <c r="AD89" s="5" t="s">
        <v>213</v>
      </c>
      <c r="AE89" s="3">
        <v>46203</v>
      </c>
    </row>
    <row r="90" spans="1:31" x14ac:dyDescent="0.25">
      <c r="A90" s="5">
        <v>2026</v>
      </c>
      <c r="B90" s="3">
        <v>46113</v>
      </c>
      <c r="C90" s="3">
        <v>46203</v>
      </c>
      <c r="D90" s="5" t="s">
        <v>84</v>
      </c>
      <c r="E90" s="5">
        <v>199</v>
      </c>
      <c r="F90" s="5" t="s">
        <v>300</v>
      </c>
      <c r="G90" s="5" t="s">
        <v>300</v>
      </c>
      <c r="H90" s="5" t="s">
        <v>225</v>
      </c>
      <c r="I90" s="5" t="s">
        <v>440</v>
      </c>
      <c r="J90" s="5" t="s">
        <v>527</v>
      </c>
      <c r="K90" s="5" t="s">
        <v>528</v>
      </c>
      <c r="L90" s="5" t="s">
        <v>91</v>
      </c>
      <c r="M90" s="5">
        <v>17046</v>
      </c>
      <c r="N90" s="5" t="s">
        <v>212</v>
      </c>
      <c r="O90" s="5">
        <v>13744.09</v>
      </c>
      <c r="P90" s="5" t="s">
        <v>212</v>
      </c>
      <c r="Q90" s="10" t="str">
        <f ca="1">HYPERLINK("#"&amp;CELL("direccion",Tabla_471065!A86),"83")</f>
        <v>83</v>
      </c>
      <c r="R90" s="10" t="str">
        <f ca="1">HYPERLINK("#"&amp;CELL("direccion",Tabla_471039!A86),"83")</f>
        <v>83</v>
      </c>
      <c r="S90" s="10" t="str">
        <f ca="1">HYPERLINK("#"&amp;CELL("direccion",Tabla_471067!A86),"83")</f>
        <v>83</v>
      </c>
      <c r="T90" s="10" t="str">
        <f ca="1">HYPERLINK("#"&amp;CELL("direccion",Tabla_471023!A86),"83")</f>
        <v>83</v>
      </c>
      <c r="U90" s="10" t="str">
        <f ca="1">HYPERLINK("#"&amp;CELL("direccion",Tabla_471047!A86),"83")</f>
        <v>83</v>
      </c>
      <c r="V90" s="10" t="str">
        <f ca="1">HYPERLINK("#"&amp;CELL("direccion",Tabla_471030!A86),"83")</f>
        <v>83</v>
      </c>
      <c r="W90" s="10" t="str">
        <f ca="1">HYPERLINK("#"&amp;CELL("direccion",Tabla_471041!A86),"83")</f>
        <v>83</v>
      </c>
      <c r="X90" s="10" t="str">
        <f ca="1">HYPERLINK("#"&amp;CELL("direccion",Tabla_471031!A86),"83")</f>
        <v>83</v>
      </c>
      <c r="Y90" s="10" t="str">
        <f ca="1">HYPERLINK("#"&amp;CELL("direccion",Tabla_471032!A86),"83")</f>
        <v>83</v>
      </c>
      <c r="Z90" s="10" t="str">
        <f ca="1">HYPERLINK("#"&amp;CELL("direccion",Tabla_471059!A86),"83")</f>
        <v>83</v>
      </c>
      <c r="AA90" s="10" t="str">
        <f ca="1">HYPERLINK("#"&amp;CELL("direccion",Tabla_471071!A86),"83")</f>
        <v>83</v>
      </c>
      <c r="AB90" s="10" t="str">
        <f ca="1">HYPERLINK("#"&amp;CELL("direccion",Tabla_471062!A86),"83")</f>
        <v>83</v>
      </c>
      <c r="AC90" s="10" t="str">
        <f ca="1">HYPERLINK("#"&amp;CELL("direccion",Tabla_471074!A86),"83")</f>
        <v>83</v>
      </c>
      <c r="AD90" s="5" t="s">
        <v>213</v>
      </c>
      <c r="AE90" s="3">
        <v>46203</v>
      </c>
    </row>
    <row r="91" spans="1:31" x14ac:dyDescent="0.25">
      <c r="A91" s="5">
        <v>2026</v>
      </c>
      <c r="B91" s="3">
        <v>46113</v>
      </c>
      <c r="C91" s="3">
        <v>46203</v>
      </c>
      <c r="D91" s="5" t="s">
        <v>84</v>
      </c>
      <c r="E91" s="5">
        <v>199</v>
      </c>
      <c r="F91" s="5" t="s">
        <v>299</v>
      </c>
      <c r="G91" s="5" t="s">
        <v>299</v>
      </c>
      <c r="H91" s="5" t="s">
        <v>225</v>
      </c>
      <c r="I91" s="5" t="s">
        <v>395</v>
      </c>
      <c r="J91" s="5" t="s">
        <v>379</v>
      </c>
      <c r="K91" s="5" t="s">
        <v>368</v>
      </c>
      <c r="L91" s="5" t="s">
        <v>92</v>
      </c>
      <c r="M91" s="5">
        <v>17046</v>
      </c>
      <c r="N91" s="5" t="s">
        <v>212</v>
      </c>
      <c r="O91" s="5">
        <v>13744.09</v>
      </c>
      <c r="P91" s="5" t="s">
        <v>212</v>
      </c>
      <c r="Q91" s="10" t="str">
        <f ca="1">HYPERLINK("#"&amp;CELL("direccion",Tabla_471065!A87),"84")</f>
        <v>84</v>
      </c>
      <c r="R91" s="10" t="str">
        <f ca="1">HYPERLINK("#"&amp;CELL("direccion",Tabla_471039!A87),"84")</f>
        <v>84</v>
      </c>
      <c r="S91" s="10" t="str">
        <f ca="1">HYPERLINK("#"&amp;CELL("direccion",Tabla_471067!A87),"84")</f>
        <v>84</v>
      </c>
      <c r="T91" s="10" t="str">
        <f ca="1">HYPERLINK("#"&amp;CELL("direccion",Tabla_471023!A87),"84")</f>
        <v>84</v>
      </c>
      <c r="U91" s="10" t="str">
        <f ca="1">HYPERLINK("#"&amp;CELL("direccion",Tabla_471047!A87),"84")</f>
        <v>84</v>
      </c>
      <c r="V91" s="10" t="str">
        <f ca="1">HYPERLINK("#"&amp;CELL("direccion",Tabla_471030!A87),"84")</f>
        <v>84</v>
      </c>
      <c r="W91" s="10" t="str">
        <f ca="1">HYPERLINK("#"&amp;CELL("direccion",Tabla_471041!A87),"84")</f>
        <v>84</v>
      </c>
      <c r="X91" s="10" t="str">
        <f ca="1">HYPERLINK("#"&amp;CELL("direccion",Tabla_471031!A87),"84")</f>
        <v>84</v>
      </c>
      <c r="Y91" s="10" t="str">
        <f ca="1">HYPERLINK("#"&amp;CELL("direccion",Tabla_471032!A87),"84")</f>
        <v>84</v>
      </c>
      <c r="Z91" s="10" t="str">
        <f ca="1">HYPERLINK("#"&amp;CELL("direccion",Tabla_471059!A87),"84")</f>
        <v>84</v>
      </c>
      <c r="AA91" s="10" t="str">
        <f ca="1">HYPERLINK("#"&amp;CELL("direccion",Tabla_471071!A87),"84")</f>
        <v>84</v>
      </c>
      <c r="AB91" s="10" t="str">
        <f ca="1">HYPERLINK("#"&amp;CELL("direccion",Tabla_471062!A87),"84")</f>
        <v>84</v>
      </c>
      <c r="AC91" s="10" t="str">
        <f ca="1">HYPERLINK("#"&amp;CELL("direccion",Tabla_471074!A87),"84")</f>
        <v>84</v>
      </c>
      <c r="AD91" s="5" t="s">
        <v>213</v>
      </c>
      <c r="AE91" s="3">
        <v>46203</v>
      </c>
    </row>
    <row r="92" spans="1:31" x14ac:dyDescent="0.25">
      <c r="A92" s="5">
        <v>2026</v>
      </c>
      <c r="B92" s="3">
        <v>46113</v>
      </c>
      <c r="C92" s="3">
        <v>46203</v>
      </c>
      <c r="D92" s="5" t="s">
        <v>84</v>
      </c>
      <c r="E92" s="5">
        <v>199</v>
      </c>
      <c r="F92" s="5" t="s">
        <v>299</v>
      </c>
      <c r="G92" s="5" t="s">
        <v>299</v>
      </c>
      <c r="H92" s="5" t="s">
        <v>225</v>
      </c>
      <c r="I92" s="5" t="s">
        <v>529</v>
      </c>
      <c r="J92" s="5" t="s">
        <v>530</v>
      </c>
      <c r="K92" s="5" t="s">
        <v>408</v>
      </c>
      <c r="L92" s="5" t="s">
        <v>91</v>
      </c>
      <c r="M92" s="5">
        <v>17046</v>
      </c>
      <c r="N92" s="5" t="s">
        <v>212</v>
      </c>
      <c r="O92" s="5">
        <v>13744.09</v>
      </c>
      <c r="P92" s="5" t="s">
        <v>212</v>
      </c>
      <c r="Q92" s="10" t="str">
        <f ca="1">HYPERLINK("#"&amp;CELL("direccion",Tabla_471065!A88),"85")</f>
        <v>85</v>
      </c>
      <c r="R92" s="10" t="str">
        <f ca="1">HYPERLINK("#"&amp;CELL("direccion",Tabla_471039!A88),"85")</f>
        <v>85</v>
      </c>
      <c r="S92" s="10" t="str">
        <f ca="1">HYPERLINK("#"&amp;CELL("direccion",Tabla_471067!A88),"85")</f>
        <v>85</v>
      </c>
      <c r="T92" s="10" t="str">
        <f ca="1">HYPERLINK("#"&amp;CELL("direccion",Tabla_471023!A88),"85")</f>
        <v>85</v>
      </c>
      <c r="U92" s="10" t="str">
        <f ca="1">HYPERLINK("#"&amp;CELL("direccion",Tabla_471047!A88),"85")</f>
        <v>85</v>
      </c>
      <c r="V92" s="10" t="str">
        <f ca="1">HYPERLINK("#"&amp;CELL("direccion",Tabla_471030!A88),"85")</f>
        <v>85</v>
      </c>
      <c r="W92" s="10" t="str">
        <f ca="1">HYPERLINK("#"&amp;CELL("direccion",Tabla_471041!A88),"85")</f>
        <v>85</v>
      </c>
      <c r="X92" s="10" t="str">
        <f ca="1">HYPERLINK("#"&amp;CELL("direccion",Tabla_471031!A88),"85")</f>
        <v>85</v>
      </c>
      <c r="Y92" s="10" t="str">
        <f ca="1">HYPERLINK("#"&amp;CELL("direccion",Tabla_471032!A88),"85")</f>
        <v>85</v>
      </c>
      <c r="Z92" s="10" t="str">
        <f ca="1">HYPERLINK("#"&amp;CELL("direccion",Tabla_471059!A88),"85")</f>
        <v>85</v>
      </c>
      <c r="AA92" s="10" t="str">
        <f ca="1">HYPERLINK("#"&amp;CELL("direccion",Tabla_471071!A88),"85")</f>
        <v>85</v>
      </c>
      <c r="AB92" s="10" t="str">
        <f ca="1">HYPERLINK("#"&amp;CELL("direccion",Tabla_471062!A88),"85")</f>
        <v>85</v>
      </c>
      <c r="AC92" s="10" t="str">
        <f ca="1">HYPERLINK("#"&amp;CELL("direccion",Tabla_471074!A88),"85")</f>
        <v>85</v>
      </c>
      <c r="AD92" s="5" t="s">
        <v>213</v>
      </c>
      <c r="AE92" s="3">
        <v>46203</v>
      </c>
    </row>
    <row r="93" spans="1:31" x14ac:dyDescent="0.25">
      <c r="A93" s="5">
        <v>2026</v>
      </c>
      <c r="B93" s="3">
        <v>46113</v>
      </c>
      <c r="C93" s="3">
        <v>46203</v>
      </c>
      <c r="D93" s="5" t="s">
        <v>84</v>
      </c>
      <c r="E93" s="5">
        <v>199</v>
      </c>
      <c r="F93" s="5" t="s">
        <v>299</v>
      </c>
      <c r="G93" s="5" t="s">
        <v>299</v>
      </c>
      <c r="H93" s="5" t="s">
        <v>225</v>
      </c>
      <c r="I93" s="5" t="s">
        <v>531</v>
      </c>
      <c r="J93" s="5" t="s">
        <v>446</v>
      </c>
      <c r="K93" s="5" t="s">
        <v>532</v>
      </c>
      <c r="L93" s="5" t="s">
        <v>92</v>
      </c>
      <c r="M93" s="5">
        <v>17046</v>
      </c>
      <c r="N93" s="5" t="s">
        <v>212</v>
      </c>
      <c r="O93" s="5">
        <v>13744.09</v>
      </c>
      <c r="P93" s="5" t="s">
        <v>212</v>
      </c>
      <c r="Q93" s="10" t="str">
        <f ca="1">HYPERLINK("#"&amp;CELL("direccion",Tabla_471065!A89),"86")</f>
        <v>86</v>
      </c>
      <c r="R93" s="10" t="str">
        <f ca="1">HYPERLINK("#"&amp;CELL("direccion",Tabla_471039!A89),"86")</f>
        <v>86</v>
      </c>
      <c r="S93" s="10" t="str">
        <f ca="1">HYPERLINK("#"&amp;CELL("direccion",Tabla_471067!A89),"86")</f>
        <v>86</v>
      </c>
      <c r="T93" s="10" t="str">
        <f ca="1">HYPERLINK("#"&amp;CELL("direccion",Tabla_471023!A89),"86")</f>
        <v>86</v>
      </c>
      <c r="U93" s="10" t="str">
        <f ca="1">HYPERLINK("#"&amp;CELL("direccion",Tabla_471047!A89),"86")</f>
        <v>86</v>
      </c>
      <c r="V93" s="10" t="str">
        <f ca="1">HYPERLINK("#"&amp;CELL("direccion",Tabla_471030!A89),"86")</f>
        <v>86</v>
      </c>
      <c r="W93" s="10" t="str">
        <f ca="1">HYPERLINK("#"&amp;CELL("direccion",Tabla_471041!A89),"86")</f>
        <v>86</v>
      </c>
      <c r="X93" s="10" t="str">
        <f ca="1">HYPERLINK("#"&amp;CELL("direccion",Tabla_471031!A89),"86")</f>
        <v>86</v>
      </c>
      <c r="Y93" s="10" t="str">
        <f ca="1">HYPERLINK("#"&amp;CELL("direccion",Tabla_471032!A89),"86")</f>
        <v>86</v>
      </c>
      <c r="Z93" s="10" t="str">
        <f ca="1">HYPERLINK("#"&amp;CELL("direccion",Tabla_471059!A89),"86")</f>
        <v>86</v>
      </c>
      <c r="AA93" s="10" t="str">
        <f ca="1">HYPERLINK("#"&amp;CELL("direccion",Tabla_471071!A89),"86")</f>
        <v>86</v>
      </c>
      <c r="AB93" s="10" t="str">
        <f ca="1">HYPERLINK("#"&amp;CELL("direccion",Tabla_471062!A89),"86")</f>
        <v>86</v>
      </c>
      <c r="AC93" s="10" t="str">
        <f ca="1">HYPERLINK("#"&amp;CELL("direccion",Tabla_471074!A89),"86")</f>
        <v>86</v>
      </c>
      <c r="AD93" s="5" t="s">
        <v>213</v>
      </c>
      <c r="AE93" s="3">
        <v>46203</v>
      </c>
    </row>
    <row r="94" spans="1:31" x14ac:dyDescent="0.25">
      <c r="A94" s="5">
        <v>2026</v>
      </c>
      <c r="B94" s="3">
        <v>46113</v>
      </c>
      <c r="C94" s="3">
        <v>46203</v>
      </c>
      <c r="D94" s="5" t="s">
        <v>84</v>
      </c>
      <c r="E94" s="5">
        <v>199</v>
      </c>
      <c r="F94" s="5" t="s">
        <v>299</v>
      </c>
      <c r="G94" s="5" t="s">
        <v>299</v>
      </c>
      <c r="H94" s="5" t="s">
        <v>225</v>
      </c>
      <c r="I94" s="5" t="s">
        <v>533</v>
      </c>
      <c r="J94" s="5" t="s">
        <v>534</v>
      </c>
      <c r="K94" s="5" t="s">
        <v>535</v>
      </c>
      <c r="L94" s="5" t="s">
        <v>92</v>
      </c>
      <c r="M94" s="5">
        <v>17046</v>
      </c>
      <c r="N94" s="5" t="s">
        <v>212</v>
      </c>
      <c r="O94" s="5">
        <v>13744.09</v>
      </c>
      <c r="P94" s="5" t="s">
        <v>212</v>
      </c>
      <c r="Q94" s="10" t="str">
        <f ca="1">HYPERLINK("#"&amp;CELL("direccion",Tabla_471065!A90),"87")</f>
        <v>87</v>
      </c>
      <c r="R94" s="10" t="str">
        <f ca="1">HYPERLINK("#"&amp;CELL("direccion",Tabla_471039!A90),"87")</f>
        <v>87</v>
      </c>
      <c r="S94" s="10" t="str">
        <f ca="1">HYPERLINK("#"&amp;CELL("direccion",Tabla_471067!A90),"87")</f>
        <v>87</v>
      </c>
      <c r="T94" s="10" t="str">
        <f ca="1">HYPERLINK("#"&amp;CELL("direccion",Tabla_471023!A90),"87")</f>
        <v>87</v>
      </c>
      <c r="U94" s="10" t="str">
        <f ca="1">HYPERLINK("#"&amp;CELL("direccion",Tabla_471047!A90),"87")</f>
        <v>87</v>
      </c>
      <c r="V94" s="10" t="str">
        <f ca="1">HYPERLINK("#"&amp;CELL("direccion",Tabla_471030!A90),"87")</f>
        <v>87</v>
      </c>
      <c r="W94" s="10" t="str">
        <f ca="1">HYPERLINK("#"&amp;CELL("direccion",Tabla_471041!A90),"87")</f>
        <v>87</v>
      </c>
      <c r="X94" s="10" t="str">
        <f ca="1">HYPERLINK("#"&amp;CELL("direccion",Tabla_471031!A90),"87")</f>
        <v>87</v>
      </c>
      <c r="Y94" s="10" t="str">
        <f ca="1">HYPERLINK("#"&amp;CELL("direccion",Tabla_471032!A90),"87")</f>
        <v>87</v>
      </c>
      <c r="Z94" s="10" t="str">
        <f ca="1">HYPERLINK("#"&amp;CELL("direccion",Tabla_471059!A90),"87")</f>
        <v>87</v>
      </c>
      <c r="AA94" s="10" t="str">
        <f ca="1">HYPERLINK("#"&amp;CELL("direccion",Tabla_471071!A90),"87")</f>
        <v>87</v>
      </c>
      <c r="AB94" s="10" t="str">
        <f ca="1">HYPERLINK("#"&amp;CELL("direccion",Tabla_471062!A90),"87")</f>
        <v>87</v>
      </c>
      <c r="AC94" s="10" t="str">
        <f ca="1">HYPERLINK("#"&amp;CELL("direccion",Tabla_471074!A90),"87")</f>
        <v>87</v>
      </c>
      <c r="AD94" s="5" t="s">
        <v>213</v>
      </c>
      <c r="AE94" s="3">
        <v>46203</v>
      </c>
    </row>
    <row r="95" spans="1:31" x14ac:dyDescent="0.25">
      <c r="A95" s="5">
        <v>2026</v>
      </c>
      <c r="B95" s="3">
        <v>46113</v>
      </c>
      <c r="C95" s="3">
        <v>46203</v>
      </c>
      <c r="D95" s="5" t="s">
        <v>84</v>
      </c>
      <c r="E95" s="5">
        <v>199</v>
      </c>
      <c r="F95" s="5" t="s">
        <v>299</v>
      </c>
      <c r="G95" s="5" t="s">
        <v>299</v>
      </c>
      <c r="H95" s="5" t="s">
        <v>225</v>
      </c>
      <c r="I95" s="5" t="s">
        <v>536</v>
      </c>
      <c r="J95" s="5" t="s">
        <v>537</v>
      </c>
      <c r="K95" s="5" t="s">
        <v>538</v>
      </c>
      <c r="L95" s="5" t="s">
        <v>91</v>
      </c>
      <c r="M95" s="5">
        <v>17046</v>
      </c>
      <c r="N95" s="5" t="s">
        <v>212</v>
      </c>
      <c r="O95" s="5">
        <v>13744.09</v>
      </c>
      <c r="P95" s="5" t="s">
        <v>212</v>
      </c>
      <c r="Q95" s="10" t="str">
        <f ca="1">HYPERLINK("#"&amp;CELL("direccion",Tabla_471065!A91),"88")</f>
        <v>88</v>
      </c>
      <c r="R95" s="10" t="str">
        <f ca="1">HYPERLINK("#"&amp;CELL("direccion",Tabla_471039!A91),"88")</f>
        <v>88</v>
      </c>
      <c r="S95" s="10" t="str">
        <f ca="1">HYPERLINK("#"&amp;CELL("direccion",Tabla_471067!A91),"88")</f>
        <v>88</v>
      </c>
      <c r="T95" s="10" t="str">
        <f ca="1">HYPERLINK("#"&amp;CELL("direccion",Tabla_471023!A91),"88")</f>
        <v>88</v>
      </c>
      <c r="U95" s="10" t="str">
        <f ca="1">HYPERLINK("#"&amp;CELL("direccion",Tabla_471047!A91),"88")</f>
        <v>88</v>
      </c>
      <c r="V95" s="10" t="str">
        <f ca="1">HYPERLINK("#"&amp;CELL("direccion",Tabla_471030!A91),"88")</f>
        <v>88</v>
      </c>
      <c r="W95" s="10" t="str">
        <f ca="1">HYPERLINK("#"&amp;CELL("direccion",Tabla_471041!A91),"88")</f>
        <v>88</v>
      </c>
      <c r="X95" s="10" t="str">
        <f ca="1">HYPERLINK("#"&amp;CELL("direccion",Tabla_471031!A91),"88")</f>
        <v>88</v>
      </c>
      <c r="Y95" s="10" t="str">
        <f ca="1">HYPERLINK("#"&amp;CELL("direccion",Tabla_471032!A91),"88")</f>
        <v>88</v>
      </c>
      <c r="Z95" s="10" t="str">
        <f ca="1">HYPERLINK("#"&amp;CELL("direccion",Tabla_471059!A91),"88")</f>
        <v>88</v>
      </c>
      <c r="AA95" s="10" t="str">
        <f ca="1">HYPERLINK("#"&amp;CELL("direccion",Tabla_471071!A91),"88")</f>
        <v>88</v>
      </c>
      <c r="AB95" s="10" t="str">
        <f ca="1">HYPERLINK("#"&amp;CELL("direccion",Tabla_471062!A91),"88")</f>
        <v>88</v>
      </c>
      <c r="AC95" s="10" t="str">
        <f ca="1">HYPERLINK("#"&amp;CELL("direccion",Tabla_471074!A91),"88")</f>
        <v>88</v>
      </c>
      <c r="AD95" s="5" t="s">
        <v>213</v>
      </c>
      <c r="AE95" s="3">
        <v>46203</v>
      </c>
    </row>
    <row r="96" spans="1:31" x14ac:dyDescent="0.25">
      <c r="A96" s="5">
        <v>2026</v>
      </c>
      <c r="B96" s="3">
        <v>46113</v>
      </c>
      <c r="C96" s="3">
        <v>46203</v>
      </c>
      <c r="D96" s="5" t="s">
        <v>84</v>
      </c>
      <c r="E96" s="5">
        <v>199</v>
      </c>
      <c r="F96" s="5" t="s">
        <v>299</v>
      </c>
      <c r="G96" s="5" t="s">
        <v>299</v>
      </c>
      <c r="H96" s="5" t="s">
        <v>225</v>
      </c>
      <c r="I96" s="5" t="s">
        <v>539</v>
      </c>
      <c r="J96" s="5" t="s">
        <v>540</v>
      </c>
      <c r="K96" s="5" t="s">
        <v>420</v>
      </c>
      <c r="L96" s="5" t="s">
        <v>91</v>
      </c>
      <c r="M96" s="5">
        <v>17046</v>
      </c>
      <c r="N96" s="5" t="s">
        <v>212</v>
      </c>
      <c r="O96" s="5">
        <v>13744.09</v>
      </c>
      <c r="P96" s="5" t="s">
        <v>212</v>
      </c>
      <c r="Q96" s="10" t="str">
        <f ca="1">HYPERLINK("#"&amp;CELL("direccion",Tabla_471065!A92),"89")</f>
        <v>89</v>
      </c>
      <c r="R96" s="10" t="str">
        <f ca="1">HYPERLINK("#"&amp;CELL("direccion",Tabla_471039!A92),"89")</f>
        <v>89</v>
      </c>
      <c r="S96" s="10" t="str">
        <f ca="1">HYPERLINK("#"&amp;CELL("direccion",Tabla_471067!A92),"89")</f>
        <v>89</v>
      </c>
      <c r="T96" s="10" t="str">
        <f ca="1">HYPERLINK("#"&amp;CELL("direccion",Tabla_471023!A92),"89")</f>
        <v>89</v>
      </c>
      <c r="U96" s="10" t="str">
        <f ca="1">HYPERLINK("#"&amp;CELL("direccion",Tabla_471047!A92),"89")</f>
        <v>89</v>
      </c>
      <c r="V96" s="10" t="str">
        <f ca="1">HYPERLINK("#"&amp;CELL("direccion",Tabla_471030!A92),"89")</f>
        <v>89</v>
      </c>
      <c r="W96" s="10" t="str">
        <f ca="1">HYPERLINK("#"&amp;CELL("direccion",Tabla_471041!A92),"89")</f>
        <v>89</v>
      </c>
      <c r="X96" s="10" t="str">
        <f ca="1">HYPERLINK("#"&amp;CELL("direccion",Tabla_471031!A92),"89")</f>
        <v>89</v>
      </c>
      <c r="Y96" s="10" t="str">
        <f ca="1">HYPERLINK("#"&amp;CELL("direccion",Tabla_471032!A92),"89")</f>
        <v>89</v>
      </c>
      <c r="Z96" s="10" t="str">
        <f ca="1">HYPERLINK("#"&amp;CELL("direccion",Tabla_471059!A92),"89")</f>
        <v>89</v>
      </c>
      <c r="AA96" s="10" t="str">
        <f ca="1">HYPERLINK("#"&amp;CELL("direccion",Tabla_471071!A92),"89")</f>
        <v>89</v>
      </c>
      <c r="AB96" s="10" t="str">
        <f ca="1">HYPERLINK("#"&amp;CELL("direccion",Tabla_471062!A92),"89")</f>
        <v>89</v>
      </c>
      <c r="AC96" s="10" t="str">
        <f ca="1">HYPERLINK("#"&amp;CELL("direccion",Tabla_471074!A92),"89")</f>
        <v>89</v>
      </c>
      <c r="AD96" s="5" t="s">
        <v>213</v>
      </c>
      <c r="AE96" s="3">
        <v>46203</v>
      </c>
    </row>
    <row r="97" spans="1:31" x14ac:dyDescent="0.25">
      <c r="A97" s="5">
        <v>2026</v>
      </c>
      <c r="B97" s="3">
        <v>46113</v>
      </c>
      <c r="C97" s="3">
        <v>46203</v>
      </c>
      <c r="D97" s="5" t="s">
        <v>84</v>
      </c>
      <c r="E97" s="5">
        <v>199</v>
      </c>
      <c r="F97" s="5" t="s">
        <v>299</v>
      </c>
      <c r="G97" s="5" t="s">
        <v>299</v>
      </c>
      <c r="H97" s="5" t="s">
        <v>225</v>
      </c>
      <c r="I97" s="5" t="s">
        <v>481</v>
      </c>
      <c r="J97" s="5" t="s">
        <v>541</v>
      </c>
      <c r="K97" s="5" t="s">
        <v>542</v>
      </c>
      <c r="L97" s="5" t="s">
        <v>91</v>
      </c>
      <c r="M97" s="5">
        <v>17046</v>
      </c>
      <c r="N97" s="5" t="s">
        <v>212</v>
      </c>
      <c r="O97" s="5">
        <v>13744.09</v>
      </c>
      <c r="P97" s="5" t="s">
        <v>212</v>
      </c>
      <c r="Q97" s="10" t="str">
        <f ca="1">HYPERLINK("#"&amp;CELL("direccion",Tabla_471065!A93),"90")</f>
        <v>90</v>
      </c>
      <c r="R97" s="10" t="str">
        <f ca="1">HYPERLINK("#"&amp;CELL("direccion",Tabla_471039!A93),"90")</f>
        <v>90</v>
      </c>
      <c r="S97" s="10" t="str">
        <f ca="1">HYPERLINK("#"&amp;CELL("direccion",Tabla_471067!A93),"90")</f>
        <v>90</v>
      </c>
      <c r="T97" s="10" t="str">
        <f ca="1">HYPERLINK("#"&amp;CELL("direccion",Tabla_471023!A93),"90")</f>
        <v>90</v>
      </c>
      <c r="U97" s="10" t="str">
        <f ca="1">HYPERLINK("#"&amp;CELL("direccion",Tabla_471047!A93),"90")</f>
        <v>90</v>
      </c>
      <c r="V97" s="10" t="str">
        <f ca="1">HYPERLINK("#"&amp;CELL("direccion",Tabla_471030!A93),"90")</f>
        <v>90</v>
      </c>
      <c r="W97" s="10" t="str">
        <f ca="1">HYPERLINK("#"&amp;CELL("direccion",Tabla_471041!A93),"90")</f>
        <v>90</v>
      </c>
      <c r="X97" s="10" t="str">
        <f ca="1">HYPERLINK("#"&amp;CELL("direccion",Tabla_471031!A93),"90")</f>
        <v>90</v>
      </c>
      <c r="Y97" s="10" t="str">
        <f ca="1">HYPERLINK("#"&amp;CELL("direccion",Tabla_471032!A93),"90")</f>
        <v>90</v>
      </c>
      <c r="Z97" s="10" t="str">
        <f ca="1">HYPERLINK("#"&amp;CELL("direccion",Tabla_471059!A93),"90")</f>
        <v>90</v>
      </c>
      <c r="AA97" s="10" t="str">
        <f ca="1">HYPERLINK("#"&amp;CELL("direccion",Tabla_471071!A93),"90")</f>
        <v>90</v>
      </c>
      <c r="AB97" s="10" t="str">
        <f ca="1">HYPERLINK("#"&amp;CELL("direccion",Tabla_471062!A93),"90")</f>
        <v>90</v>
      </c>
      <c r="AC97" s="10" t="str">
        <f ca="1">HYPERLINK("#"&amp;CELL("direccion",Tabla_471074!A93),"90")</f>
        <v>90</v>
      </c>
      <c r="AD97" s="5" t="s">
        <v>213</v>
      </c>
      <c r="AE97" s="3">
        <v>46203</v>
      </c>
    </row>
    <row r="98" spans="1:31" x14ac:dyDescent="0.25">
      <c r="A98" s="5">
        <v>2026</v>
      </c>
      <c r="B98" s="3">
        <v>46113</v>
      </c>
      <c r="C98" s="3">
        <v>46203</v>
      </c>
      <c r="D98" s="5" t="s">
        <v>84</v>
      </c>
      <c r="E98" s="5">
        <v>189</v>
      </c>
      <c r="F98" s="5" t="s">
        <v>301</v>
      </c>
      <c r="G98" s="5" t="s">
        <v>301</v>
      </c>
      <c r="H98" s="5" t="s">
        <v>225</v>
      </c>
      <c r="I98" s="5" t="s">
        <v>543</v>
      </c>
      <c r="J98" s="5" t="s">
        <v>471</v>
      </c>
      <c r="K98" s="5" t="s">
        <v>544</v>
      </c>
      <c r="L98" s="5" t="s">
        <v>91</v>
      </c>
      <c r="M98" s="5">
        <v>14683</v>
      </c>
      <c r="N98" s="5" t="s">
        <v>212</v>
      </c>
      <c r="O98" s="5">
        <v>11914.78</v>
      </c>
      <c r="P98" s="5" t="s">
        <v>212</v>
      </c>
      <c r="Q98" s="10" t="str">
        <f ca="1">HYPERLINK("#"&amp;CELL("direccion",Tabla_471065!A94),"91")</f>
        <v>91</v>
      </c>
      <c r="R98" s="10" t="str">
        <f ca="1">HYPERLINK("#"&amp;CELL("direccion",Tabla_471039!A94),"91")</f>
        <v>91</v>
      </c>
      <c r="S98" s="10" t="str">
        <f ca="1">HYPERLINK("#"&amp;CELL("direccion",Tabla_471067!A94),"91")</f>
        <v>91</v>
      </c>
      <c r="T98" s="10" t="str">
        <f ca="1">HYPERLINK("#"&amp;CELL("direccion",Tabla_471023!A94),"91")</f>
        <v>91</v>
      </c>
      <c r="U98" s="10" t="str">
        <f ca="1">HYPERLINK("#"&amp;CELL("direccion",Tabla_471047!A94),"91")</f>
        <v>91</v>
      </c>
      <c r="V98" s="10" t="str">
        <f ca="1">HYPERLINK("#"&amp;CELL("direccion",Tabla_471030!A94),"91")</f>
        <v>91</v>
      </c>
      <c r="W98" s="10" t="str">
        <f ca="1">HYPERLINK("#"&amp;CELL("direccion",Tabla_471041!A94),"91")</f>
        <v>91</v>
      </c>
      <c r="X98" s="10" t="str">
        <f ca="1">HYPERLINK("#"&amp;CELL("direccion",Tabla_471031!A94),"91")</f>
        <v>91</v>
      </c>
      <c r="Y98" s="10" t="str">
        <f ca="1">HYPERLINK("#"&amp;CELL("direccion",Tabla_471032!A94),"91")</f>
        <v>91</v>
      </c>
      <c r="Z98" s="10" t="str">
        <f ca="1">HYPERLINK("#"&amp;CELL("direccion",Tabla_471059!A94),"91")</f>
        <v>91</v>
      </c>
      <c r="AA98" s="10" t="str">
        <f ca="1">HYPERLINK("#"&amp;CELL("direccion",Tabla_471071!A94),"91")</f>
        <v>91</v>
      </c>
      <c r="AB98" s="10" t="str">
        <f ca="1">HYPERLINK("#"&amp;CELL("direccion",Tabla_471062!A94),"91")</f>
        <v>91</v>
      </c>
      <c r="AC98" s="10" t="str">
        <f ca="1">HYPERLINK("#"&amp;CELL("direccion",Tabla_471074!A94),"91")</f>
        <v>91</v>
      </c>
      <c r="AD98" s="5" t="s">
        <v>213</v>
      </c>
      <c r="AE98" s="3">
        <v>46203</v>
      </c>
    </row>
    <row r="99" spans="1:31" x14ac:dyDescent="0.25">
      <c r="A99" s="5">
        <v>2026</v>
      </c>
      <c r="B99" s="3">
        <v>46113</v>
      </c>
      <c r="C99" s="3">
        <v>46203</v>
      </c>
      <c r="D99" s="5" t="s">
        <v>84</v>
      </c>
      <c r="E99" s="5">
        <v>189</v>
      </c>
      <c r="F99" s="5" t="s">
        <v>302</v>
      </c>
      <c r="G99" s="5" t="s">
        <v>302</v>
      </c>
      <c r="H99" s="5" t="s">
        <v>225</v>
      </c>
      <c r="I99" s="5" t="s">
        <v>545</v>
      </c>
      <c r="J99" s="5" t="s">
        <v>471</v>
      </c>
      <c r="K99" s="5" t="s">
        <v>546</v>
      </c>
      <c r="L99" s="5" t="s">
        <v>92</v>
      </c>
      <c r="M99" s="5">
        <v>14683</v>
      </c>
      <c r="N99" s="5" t="s">
        <v>212</v>
      </c>
      <c r="O99" s="5">
        <v>11914.78</v>
      </c>
      <c r="P99" s="5" t="s">
        <v>212</v>
      </c>
      <c r="Q99" s="10" t="str">
        <f ca="1">HYPERLINK("#"&amp;CELL("direccion",Tabla_471065!A95),"92")</f>
        <v>92</v>
      </c>
      <c r="R99" s="10" t="str">
        <f ca="1">HYPERLINK("#"&amp;CELL("direccion",Tabla_471039!A95),"92")</f>
        <v>92</v>
      </c>
      <c r="S99" s="10" t="str">
        <f ca="1">HYPERLINK("#"&amp;CELL("direccion",Tabla_471067!A95),"92")</f>
        <v>92</v>
      </c>
      <c r="T99" s="10" t="str">
        <f ca="1">HYPERLINK("#"&amp;CELL("direccion",Tabla_471023!A95),"92")</f>
        <v>92</v>
      </c>
      <c r="U99" s="10" t="str">
        <f ca="1">HYPERLINK("#"&amp;CELL("direccion",Tabla_471047!A95),"92")</f>
        <v>92</v>
      </c>
      <c r="V99" s="10" t="str">
        <f ca="1">HYPERLINK("#"&amp;CELL("direccion",Tabla_471030!A95),"92")</f>
        <v>92</v>
      </c>
      <c r="W99" s="10" t="str">
        <f ca="1">HYPERLINK("#"&amp;CELL("direccion",Tabla_471041!A95),"92")</f>
        <v>92</v>
      </c>
      <c r="X99" s="10" t="str">
        <f ca="1">HYPERLINK("#"&amp;CELL("direccion",Tabla_471031!A95),"92")</f>
        <v>92</v>
      </c>
      <c r="Y99" s="10" t="str">
        <f ca="1">HYPERLINK("#"&amp;CELL("direccion",Tabla_471032!A95),"92")</f>
        <v>92</v>
      </c>
      <c r="Z99" s="10" t="str">
        <f ca="1">HYPERLINK("#"&amp;CELL("direccion",Tabla_471059!A95),"92")</f>
        <v>92</v>
      </c>
      <c r="AA99" s="10" t="str">
        <f ca="1">HYPERLINK("#"&amp;CELL("direccion",Tabla_471071!A95),"92")</f>
        <v>92</v>
      </c>
      <c r="AB99" s="10" t="str">
        <f ca="1">HYPERLINK("#"&amp;CELL("direccion",Tabla_471062!A95),"92")</f>
        <v>92</v>
      </c>
      <c r="AC99" s="10" t="str">
        <f ca="1">HYPERLINK("#"&amp;CELL("direccion",Tabla_471074!A95),"92")</f>
        <v>92</v>
      </c>
      <c r="AD99" s="5" t="s">
        <v>213</v>
      </c>
      <c r="AE99" s="3">
        <v>46203</v>
      </c>
    </row>
    <row r="100" spans="1:31" x14ac:dyDescent="0.25">
      <c r="A100" s="5">
        <v>2026</v>
      </c>
      <c r="B100" s="3">
        <v>46113</v>
      </c>
      <c r="C100" s="3">
        <v>46203</v>
      </c>
      <c r="D100" s="5" t="s">
        <v>84</v>
      </c>
      <c r="E100" s="5">
        <v>189</v>
      </c>
      <c r="F100" s="5" t="s">
        <v>303</v>
      </c>
      <c r="G100" s="5" t="s">
        <v>303</v>
      </c>
      <c r="H100" s="5" t="s">
        <v>225</v>
      </c>
      <c r="I100" s="5" t="s">
        <v>547</v>
      </c>
      <c r="J100" s="5" t="s">
        <v>548</v>
      </c>
      <c r="K100" s="5" t="s">
        <v>489</v>
      </c>
      <c r="L100" s="5" t="s">
        <v>91</v>
      </c>
      <c r="M100" s="5">
        <v>13611</v>
      </c>
      <c r="N100" s="5" t="s">
        <v>212</v>
      </c>
      <c r="O100" s="5">
        <v>11163.640000000001</v>
      </c>
      <c r="P100" s="5" t="s">
        <v>212</v>
      </c>
      <c r="Q100" s="10" t="str">
        <f ca="1">HYPERLINK("#"&amp;CELL("direccion",Tabla_471065!A96),"93")</f>
        <v>93</v>
      </c>
      <c r="R100" s="10" t="str">
        <f ca="1">HYPERLINK("#"&amp;CELL("direccion",Tabla_471039!A96),"93")</f>
        <v>93</v>
      </c>
      <c r="S100" s="10" t="str">
        <f ca="1">HYPERLINK("#"&amp;CELL("direccion",Tabla_471067!A96),"93")</f>
        <v>93</v>
      </c>
      <c r="T100" s="10" t="str">
        <f ca="1">HYPERLINK("#"&amp;CELL("direccion",Tabla_471023!A96),"93")</f>
        <v>93</v>
      </c>
      <c r="U100" s="10" t="str">
        <f ca="1">HYPERLINK("#"&amp;CELL("direccion",Tabla_471047!A96),"93")</f>
        <v>93</v>
      </c>
      <c r="V100" s="10" t="str">
        <f ca="1">HYPERLINK("#"&amp;CELL("direccion",Tabla_471030!A96),"93")</f>
        <v>93</v>
      </c>
      <c r="W100" s="10" t="str">
        <f ca="1">HYPERLINK("#"&amp;CELL("direccion",Tabla_471041!A96),"93")</f>
        <v>93</v>
      </c>
      <c r="X100" s="10" t="str">
        <f ca="1">HYPERLINK("#"&amp;CELL("direccion",Tabla_471031!A96),"93")</f>
        <v>93</v>
      </c>
      <c r="Y100" s="10" t="str">
        <f ca="1">HYPERLINK("#"&amp;CELL("direccion",Tabla_471032!A96),"93")</f>
        <v>93</v>
      </c>
      <c r="Z100" s="10" t="str">
        <f ca="1">HYPERLINK("#"&amp;CELL("direccion",Tabla_471059!A96),"93")</f>
        <v>93</v>
      </c>
      <c r="AA100" s="10" t="str">
        <f ca="1">HYPERLINK("#"&amp;CELL("direccion",Tabla_471071!A96),"93")</f>
        <v>93</v>
      </c>
      <c r="AB100" s="10" t="str">
        <f ca="1">HYPERLINK("#"&amp;CELL("direccion",Tabla_471062!A96),"93")</f>
        <v>93</v>
      </c>
      <c r="AC100" s="10" t="str">
        <f ca="1">HYPERLINK("#"&amp;CELL("direccion",Tabla_471074!A96),"93")</f>
        <v>93</v>
      </c>
      <c r="AD100" s="5" t="s">
        <v>213</v>
      </c>
      <c r="AE100" s="3">
        <v>46203</v>
      </c>
    </row>
    <row r="101" spans="1:31" x14ac:dyDescent="0.25">
      <c r="A101" s="5">
        <v>2026</v>
      </c>
      <c r="B101" s="3">
        <v>46113</v>
      </c>
      <c r="C101" s="3">
        <v>46203</v>
      </c>
      <c r="D101" s="5" t="s">
        <v>84</v>
      </c>
      <c r="E101" s="5">
        <v>189</v>
      </c>
      <c r="F101" s="5" t="s">
        <v>303</v>
      </c>
      <c r="G101" s="5" t="s">
        <v>303</v>
      </c>
      <c r="H101" s="5" t="s">
        <v>225</v>
      </c>
      <c r="I101" s="5" t="s">
        <v>549</v>
      </c>
      <c r="J101" s="5" t="s">
        <v>550</v>
      </c>
      <c r="K101" s="5" t="s">
        <v>551</v>
      </c>
      <c r="L101" s="5" t="s">
        <v>91</v>
      </c>
      <c r="M101" s="5">
        <v>13611</v>
      </c>
      <c r="N101" s="5" t="s">
        <v>212</v>
      </c>
      <c r="O101" s="5">
        <v>11163.640000000001</v>
      </c>
      <c r="P101" s="5" t="s">
        <v>212</v>
      </c>
      <c r="Q101" s="10" t="str">
        <f ca="1">HYPERLINK("#"&amp;CELL("direccion",Tabla_471065!A97),"94")</f>
        <v>94</v>
      </c>
      <c r="R101" s="10" t="str">
        <f ca="1">HYPERLINK("#"&amp;CELL("direccion",Tabla_471039!A97),"94")</f>
        <v>94</v>
      </c>
      <c r="S101" s="10" t="str">
        <f ca="1">HYPERLINK("#"&amp;CELL("direccion",Tabla_471067!A97),"94")</f>
        <v>94</v>
      </c>
      <c r="T101" s="10" t="str">
        <f ca="1">HYPERLINK("#"&amp;CELL("direccion",Tabla_471023!A97),"94")</f>
        <v>94</v>
      </c>
      <c r="U101" s="10" t="str">
        <f ca="1">HYPERLINK("#"&amp;CELL("direccion",Tabla_471047!A97),"94")</f>
        <v>94</v>
      </c>
      <c r="V101" s="10" t="str">
        <f ca="1">HYPERLINK("#"&amp;CELL("direccion",Tabla_471030!A97),"94")</f>
        <v>94</v>
      </c>
      <c r="W101" s="10" t="str">
        <f ca="1">HYPERLINK("#"&amp;CELL("direccion",Tabla_471041!A97),"94")</f>
        <v>94</v>
      </c>
      <c r="X101" s="10" t="str">
        <f ca="1">HYPERLINK("#"&amp;CELL("direccion",Tabla_471031!A97),"94")</f>
        <v>94</v>
      </c>
      <c r="Y101" s="10" t="str">
        <f ca="1">HYPERLINK("#"&amp;CELL("direccion",Tabla_471032!A97),"94")</f>
        <v>94</v>
      </c>
      <c r="Z101" s="10" t="str">
        <f ca="1">HYPERLINK("#"&amp;CELL("direccion",Tabla_471059!A97),"94")</f>
        <v>94</v>
      </c>
      <c r="AA101" s="10" t="str">
        <f ca="1">HYPERLINK("#"&amp;CELL("direccion",Tabla_471071!A97),"94")</f>
        <v>94</v>
      </c>
      <c r="AB101" s="10" t="str">
        <f ca="1">HYPERLINK("#"&amp;CELL("direccion",Tabla_471062!A97),"94")</f>
        <v>94</v>
      </c>
      <c r="AC101" s="10" t="str">
        <f ca="1">HYPERLINK("#"&amp;CELL("direccion",Tabla_471074!A97),"94")</f>
        <v>94</v>
      </c>
      <c r="AD101" s="5" t="s">
        <v>213</v>
      </c>
      <c r="AE101" s="3">
        <v>46203</v>
      </c>
    </row>
    <row r="102" spans="1:31" x14ac:dyDescent="0.25">
      <c r="A102" s="5">
        <v>2026</v>
      </c>
      <c r="B102" s="3">
        <v>46113</v>
      </c>
      <c r="C102" s="3">
        <v>46203</v>
      </c>
      <c r="D102" s="5" t="s">
        <v>84</v>
      </c>
      <c r="E102" s="5">
        <v>189</v>
      </c>
      <c r="F102" s="5" t="s">
        <v>303</v>
      </c>
      <c r="G102" s="5" t="s">
        <v>303</v>
      </c>
      <c r="H102" s="5" t="s">
        <v>225</v>
      </c>
      <c r="I102" s="5" t="s">
        <v>552</v>
      </c>
      <c r="J102" s="5" t="s">
        <v>553</v>
      </c>
      <c r="K102" s="5" t="s">
        <v>554</v>
      </c>
      <c r="L102" s="5" t="s">
        <v>91</v>
      </c>
      <c r="M102" s="5">
        <v>14683</v>
      </c>
      <c r="N102" s="5" t="s">
        <v>212</v>
      </c>
      <c r="O102" s="5">
        <v>11914.78</v>
      </c>
      <c r="P102" s="5" t="s">
        <v>212</v>
      </c>
      <c r="Q102" s="10" t="str">
        <f ca="1">HYPERLINK("#"&amp;CELL("direccion",Tabla_471065!A98),"95")</f>
        <v>95</v>
      </c>
      <c r="R102" s="10" t="str">
        <f ca="1">HYPERLINK("#"&amp;CELL("direccion",Tabla_471039!A98),"95")</f>
        <v>95</v>
      </c>
      <c r="S102" s="10" t="str">
        <f ca="1">HYPERLINK("#"&amp;CELL("direccion",Tabla_471067!A98),"95")</f>
        <v>95</v>
      </c>
      <c r="T102" s="10" t="str">
        <f ca="1">HYPERLINK("#"&amp;CELL("direccion",Tabla_471023!A98),"95")</f>
        <v>95</v>
      </c>
      <c r="U102" s="10" t="str">
        <f ca="1">HYPERLINK("#"&amp;CELL("direccion",Tabla_471047!A98),"95")</f>
        <v>95</v>
      </c>
      <c r="V102" s="10" t="str">
        <f ca="1">HYPERLINK("#"&amp;CELL("direccion",Tabla_471030!A98),"95")</f>
        <v>95</v>
      </c>
      <c r="W102" s="10" t="str">
        <f ca="1">HYPERLINK("#"&amp;CELL("direccion",Tabla_471041!A98),"95")</f>
        <v>95</v>
      </c>
      <c r="X102" s="10" t="str">
        <f ca="1">HYPERLINK("#"&amp;CELL("direccion",Tabla_471031!A98),"95")</f>
        <v>95</v>
      </c>
      <c r="Y102" s="10" t="str">
        <f ca="1">HYPERLINK("#"&amp;CELL("direccion",Tabla_471032!A98),"95")</f>
        <v>95</v>
      </c>
      <c r="Z102" s="10" t="str">
        <f ca="1">HYPERLINK("#"&amp;CELL("direccion",Tabla_471059!A98),"95")</f>
        <v>95</v>
      </c>
      <c r="AA102" s="10" t="str">
        <f ca="1">HYPERLINK("#"&amp;CELL("direccion",Tabla_471071!A98),"95")</f>
        <v>95</v>
      </c>
      <c r="AB102" s="10" t="str">
        <f ca="1">HYPERLINK("#"&amp;CELL("direccion",Tabla_471062!A98),"95")</f>
        <v>95</v>
      </c>
      <c r="AC102" s="10" t="str">
        <f ca="1">HYPERLINK("#"&amp;CELL("direccion",Tabla_471074!A98),"95")</f>
        <v>95</v>
      </c>
      <c r="AD102" s="5" t="s">
        <v>213</v>
      </c>
      <c r="AE102" s="3">
        <v>46203</v>
      </c>
    </row>
    <row r="103" spans="1:31" x14ac:dyDescent="0.25">
      <c r="A103" s="5">
        <v>2026</v>
      </c>
      <c r="B103" s="3">
        <v>46113</v>
      </c>
      <c r="C103" s="3">
        <v>46203</v>
      </c>
      <c r="D103" s="5" t="s">
        <v>84</v>
      </c>
      <c r="E103" s="5">
        <v>189</v>
      </c>
      <c r="F103" s="5" t="s">
        <v>304</v>
      </c>
      <c r="G103" s="5" t="s">
        <v>304</v>
      </c>
      <c r="H103" s="5" t="s">
        <v>225</v>
      </c>
      <c r="I103" s="5" t="s">
        <v>555</v>
      </c>
      <c r="J103" s="5" t="s">
        <v>377</v>
      </c>
      <c r="K103" s="5" t="s">
        <v>406</v>
      </c>
      <c r="L103" s="5" t="s">
        <v>92</v>
      </c>
      <c r="M103" s="5">
        <v>14683</v>
      </c>
      <c r="N103" s="5" t="s">
        <v>212</v>
      </c>
      <c r="O103" s="5">
        <v>11914.78</v>
      </c>
      <c r="P103" s="5" t="s">
        <v>212</v>
      </c>
      <c r="Q103" s="10" t="str">
        <f ca="1">HYPERLINK("#"&amp;CELL("direccion",Tabla_471065!A99),"96")</f>
        <v>96</v>
      </c>
      <c r="R103" s="10" t="str">
        <f ca="1">HYPERLINK("#"&amp;CELL("direccion",Tabla_471039!A99),"96")</f>
        <v>96</v>
      </c>
      <c r="S103" s="10" t="str">
        <f ca="1">HYPERLINK("#"&amp;CELL("direccion",Tabla_471067!A99),"96")</f>
        <v>96</v>
      </c>
      <c r="T103" s="10" t="str">
        <f ca="1">HYPERLINK("#"&amp;CELL("direccion",Tabla_471023!A99),"96")</f>
        <v>96</v>
      </c>
      <c r="U103" s="10" t="str">
        <f ca="1">HYPERLINK("#"&amp;CELL("direccion",Tabla_471047!A99),"96")</f>
        <v>96</v>
      </c>
      <c r="V103" s="10" t="str">
        <f ca="1">HYPERLINK("#"&amp;CELL("direccion",Tabla_471030!A99),"96")</f>
        <v>96</v>
      </c>
      <c r="W103" s="10" t="str">
        <f ca="1">HYPERLINK("#"&amp;CELL("direccion",Tabla_471041!A99),"96")</f>
        <v>96</v>
      </c>
      <c r="X103" s="10" t="str">
        <f ca="1">HYPERLINK("#"&amp;CELL("direccion",Tabla_471031!A99),"96")</f>
        <v>96</v>
      </c>
      <c r="Y103" s="10" t="str">
        <f ca="1">HYPERLINK("#"&amp;CELL("direccion",Tabla_471032!A99),"96")</f>
        <v>96</v>
      </c>
      <c r="Z103" s="10" t="str">
        <f ca="1">HYPERLINK("#"&amp;CELL("direccion",Tabla_471059!A99),"96")</f>
        <v>96</v>
      </c>
      <c r="AA103" s="10" t="str">
        <f ca="1">HYPERLINK("#"&amp;CELL("direccion",Tabla_471071!A99),"96")</f>
        <v>96</v>
      </c>
      <c r="AB103" s="10" t="str">
        <f ca="1">HYPERLINK("#"&amp;CELL("direccion",Tabla_471062!A99),"96")</f>
        <v>96</v>
      </c>
      <c r="AC103" s="10" t="str">
        <f ca="1">HYPERLINK("#"&amp;CELL("direccion",Tabla_471074!A99),"96")</f>
        <v>96</v>
      </c>
      <c r="AD103" s="5" t="s">
        <v>213</v>
      </c>
      <c r="AE103" s="3">
        <v>46203</v>
      </c>
    </row>
    <row r="104" spans="1:31" x14ac:dyDescent="0.25">
      <c r="A104" s="5">
        <v>2026</v>
      </c>
      <c r="B104" s="3">
        <v>46113</v>
      </c>
      <c r="C104" s="3">
        <v>46203</v>
      </c>
      <c r="D104" s="5" t="s">
        <v>84</v>
      </c>
      <c r="E104" s="5">
        <v>189</v>
      </c>
      <c r="F104" s="5" t="s">
        <v>301</v>
      </c>
      <c r="G104" s="5" t="s">
        <v>301</v>
      </c>
      <c r="H104" s="5" t="s">
        <v>225</v>
      </c>
      <c r="I104" s="5" t="s">
        <v>556</v>
      </c>
      <c r="J104" s="5" t="s">
        <v>382</v>
      </c>
      <c r="K104" s="5" t="s">
        <v>557</v>
      </c>
      <c r="L104" s="5" t="s">
        <v>92</v>
      </c>
      <c r="M104" s="5">
        <v>13611</v>
      </c>
      <c r="N104" s="5" t="s">
        <v>212</v>
      </c>
      <c r="O104" s="5">
        <v>11163.640000000001</v>
      </c>
      <c r="P104" s="5" t="s">
        <v>212</v>
      </c>
      <c r="Q104" s="10" t="str">
        <f ca="1">HYPERLINK("#"&amp;CELL("direccion",Tabla_471065!A100),"97")</f>
        <v>97</v>
      </c>
      <c r="R104" s="10" t="str">
        <f ca="1">HYPERLINK("#"&amp;CELL("direccion",Tabla_471039!A100),"97")</f>
        <v>97</v>
      </c>
      <c r="S104" s="10" t="str">
        <f ca="1">HYPERLINK("#"&amp;CELL("direccion",Tabla_471067!A100),"97")</f>
        <v>97</v>
      </c>
      <c r="T104" s="10" t="str">
        <f ca="1">HYPERLINK("#"&amp;CELL("direccion",Tabla_471023!A100),"97")</f>
        <v>97</v>
      </c>
      <c r="U104" s="10" t="str">
        <f ca="1">HYPERLINK("#"&amp;CELL("direccion",Tabla_471047!A100),"97")</f>
        <v>97</v>
      </c>
      <c r="V104" s="10" t="str">
        <f ca="1">HYPERLINK("#"&amp;CELL("direccion",Tabla_471030!A100),"97")</f>
        <v>97</v>
      </c>
      <c r="W104" s="10" t="str">
        <f ca="1">HYPERLINK("#"&amp;CELL("direccion",Tabla_471041!A100),"97")</f>
        <v>97</v>
      </c>
      <c r="X104" s="10" t="str">
        <f ca="1">HYPERLINK("#"&amp;CELL("direccion",Tabla_471031!A100),"97")</f>
        <v>97</v>
      </c>
      <c r="Y104" s="10" t="str">
        <f ca="1">HYPERLINK("#"&amp;CELL("direccion",Tabla_471032!A100),"97")</f>
        <v>97</v>
      </c>
      <c r="Z104" s="10" t="str">
        <f ca="1">HYPERLINK("#"&amp;CELL("direccion",Tabla_471059!A100),"97")</f>
        <v>97</v>
      </c>
      <c r="AA104" s="10" t="str">
        <f ca="1">HYPERLINK("#"&amp;CELL("direccion",Tabla_471071!A100),"97")</f>
        <v>97</v>
      </c>
      <c r="AB104" s="10" t="str">
        <f ca="1">HYPERLINK("#"&amp;CELL("direccion",Tabla_471062!A100),"97")</f>
        <v>97</v>
      </c>
      <c r="AC104" s="10" t="str">
        <f ca="1">HYPERLINK("#"&amp;CELL("direccion",Tabla_471074!A100),"97")</f>
        <v>97</v>
      </c>
      <c r="AD104" s="5" t="s">
        <v>213</v>
      </c>
      <c r="AE104" s="3">
        <v>46203</v>
      </c>
    </row>
    <row r="105" spans="1:31" x14ac:dyDescent="0.25">
      <c r="A105" s="5">
        <v>2026</v>
      </c>
      <c r="B105" s="3">
        <v>46113</v>
      </c>
      <c r="C105" s="3">
        <v>46203</v>
      </c>
      <c r="D105" s="5" t="s">
        <v>84</v>
      </c>
      <c r="E105" s="5">
        <v>189</v>
      </c>
      <c r="F105" s="5" t="s">
        <v>304</v>
      </c>
      <c r="G105" s="5" t="s">
        <v>304</v>
      </c>
      <c r="H105" s="5" t="s">
        <v>225</v>
      </c>
      <c r="I105" s="5" t="s">
        <v>558</v>
      </c>
      <c r="J105" s="5" t="s">
        <v>557</v>
      </c>
      <c r="K105" s="5" t="s">
        <v>559</v>
      </c>
      <c r="L105" s="5" t="s">
        <v>92</v>
      </c>
      <c r="M105" s="5">
        <v>14683</v>
      </c>
      <c r="N105" s="5" t="s">
        <v>212</v>
      </c>
      <c r="O105" s="5">
        <v>11914.78</v>
      </c>
      <c r="P105" s="5" t="s">
        <v>212</v>
      </c>
      <c r="Q105" s="10" t="str">
        <f ca="1">HYPERLINK("#"&amp;CELL("direccion",Tabla_471065!A101),"98")</f>
        <v>98</v>
      </c>
      <c r="R105" s="10" t="str">
        <f ca="1">HYPERLINK("#"&amp;CELL("direccion",Tabla_471039!A101),"98")</f>
        <v>98</v>
      </c>
      <c r="S105" s="10" t="str">
        <f ca="1">HYPERLINK("#"&amp;CELL("direccion",Tabla_471067!A101),"98")</f>
        <v>98</v>
      </c>
      <c r="T105" s="10" t="str">
        <f ca="1">HYPERLINK("#"&amp;CELL("direccion",Tabla_471023!A101),"98")</f>
        <v>98</v>
      </c>
      <c r="U105" s="10" t="str">
        <f ca="1">HYPERLINK("#"&amp;CELL("direccion",Tabla_471047!A101),"98")</f>
        <v>98</v>
      </c>
      <c r="V105" s="10" t="str">
        <f ca="1">HYPERLINK("#"&amp;CELL("direccion",Tabla_471030!A101),"98")</f>
        <v>98</v>
      </c>
      <c r="W105" s="10" t="str">
        <f ca="1">HYPERLINK("#"&amp;CELL("direccion",Tabla_471041!A101),"98")</f>
        <v>98</v>
      </c>
      <c r="X105" s="10" t="str">
        <f ca="1">HYPERLINK("#"&amp;CELL("direccion",Tabla_471031!A101),"98")</f>
        <v>98</v>
      </c>
      <c r="Y105" s="10" t="str">
        <f ca="1">HYPERLINK("#"&amp;CELL("direccion",Tabla_471032!A101),"98")</f>
        <v>98</v>
      </c>
      <c r="Z105" s="10" t="str">
        <f ca="1">HYPERLINK("#"&amp;CELL("direccion",Tabla_471059!A101),"98")</f>
        <v>98</v>
      </c>
      <c r="AA105" s="10" t="str">
        <f ca="1">HYPERLINK("#"&amp;CELL("direccion",Tabla_471071!A101),"98")</f>
        <v>98</v>
      </c>
      <c r="AB105" s="10" t="str">
        <f ca="1">HYPERLINK("#"&amp;CELL("direccion",Tabla_471062!A101),"98")</f>
        <v>98</v>
      </c>
      <c r="AC105" s="10" t="str">
        <f ca="1">HYPERLINK("#"&amp;CELL("direccion",Tabla_471074!A101),"98")</f>
        <v>98</v>
      </c>
      <c r="AD105" s="5" t="s">
        <v>213</v>
      </c>
      <c r="AE105" s="3">
        <v>46203</v>
      </c>
    </row>
    <row r="106" spans="1:31" x14ac:dyDescent="0.25">
      <c r="A106" s="5">
        <v>2026</v>
      </c>
      <c r="B106" s="3">
        <v>46113</v>
      </c>
      <c r="C106" s="3">
        <v>46203</v>
      </c>
      <c r="D106" s="5" t="s">
        <v>84</v>
      </c>
      <c r="E106" s="5">
        <v>189</v>
      </c>
      <c r="F106" s="5" t="s">
        <v>302</v>
      </c>
      <c r="G106" s="5" t="s">
        <v>302</v>
      </c>
      <c r="H106" s="5" t="s">
        <v>225</v>
      </c>
      <c r="I106" s="5" t="s">
        <v>560</v>
      </c>
      <c r="J106" s="5" t="s">
        <v>351</v>
      </c>
      <c r="K106" s="5" t="s">
        <v>410</v>
      </c>
      <c r="L106" s="5" t="s">
        <v>92</v>
      </c>
      <c r="M106" s="5">
        <v>14683</v>
      </c>
      <c r="N106" s="5" t="s">
        <v>212</v>
      </c>
      <c r="O106" s="5">
        <v>11914.78</v>
      </c>
      <c r="P106" s="5" t="s">
        <v>212</v>
      </c>
      <c r="Q106" s="10" t="str">
        <f ca="1">HYPERLINK("#"&amp;CELL("direccion",Tabla_471065!A102),"99")</f>
        <v>99</v>
      </c>
      <c r="R106" s="10" t="str">
        <f ca="1">HYPERLINK("#"&amp;CELL("direccion",Tabla_471039!A102),"99")</f>
        <v>99</v>
      </c>
      <c r="S106" s="10" t="str">
        <f ca="1">HYPERLINK("#"&amp;CELL("direccion",Tabla_471067!A102),"99")</f>
        <v>99</v>
      </c>
      <c r="T106" s="10" t="str">
        <f ca="1">HYPERLINK("#"&amp;CELL("direccion",Tabla_471023!A102),"99")</f>
        <v>99</v>
      </c>
      <c r="U106" s="10" t="str">
        <f ca="1">HYPERLINK("#"&amp;CELL("direccion",Tabla_471047!A102),"99")</f>
        <v>99</v>
      </c>
      <c r="V106" s="10" t="str">
        <f ca="1">HYPERLINK("#"&amp;CELL("direccion",Tabla_471030!A102),"99")</f>
        <v>99</v>
      </c>
      <c r="W106" s="10" t="str">
        <f ca="1">HYPERLINK("#"&amp;CELL("direccion",Tabla_471041!A102),"99")</f>
        <v>99</v>
      </c>
      <c r="X106" s="10" t="str">
        <f ca="1">HYPERLINK("#"&amp;CELL("direccion",Tabla_471031!A102),"99")</f>
        <v>99</v>
      </c>
      <c r="Y106" s="10" t="str">
        <f ca="1">HYPERLINK("#"&amp;CELL("direccion",Tabla_471032!A102),"99")</f>
        <v>99</v>
      </c>
      <c r="Z106" s="10" t="str">
        <f ca="1">HYPERLINK("#"&amp;CELL("direccion",Tabla_471059!A102),"99")</f>
        <v>99</v>
      </c>
      <c r="AA106" s="10" t="str">
        <f ca="1">HYPERLINK("#"&amp;CELL("direccion",Tabla_471071!A102),"99")</f>
        <v>99</v>
      </c>
      <c r="AB106" s="10" t="str">
        <f ca="1">HYPERLINK("#"&amp;CELL("direccion",Tabla_471062!A102),"99")</f>
        <v>99</v>
      </c>
      <c r="AC106" s="10" t="str">
        <f ca="1">HYPERLINK("#"&amp;CELL("direccion",Tabla_471074!A102),"99")</f>
        <v>99</v>
      </c>
      <c r="AD106" s="5" t="s">
        <v>213</v>
      </c>
      <c r="AE106" s="3">
        <v>46203</v>
      </c>
    </row>
    <row r="107" spans="1:31" x14ac:dyDescent="0.25">
      <c r="A107" s="5">
        <v>2026</v>
      </c>
      <c r="B107" s="3">
        <v>46113</v>
      </c>
      <c r="C107" s="3">
        <v>46203</v>
      </c>
      <c r="D107" s="5" t="s">
        <v>84</v>
      </c>
      <c r="E107" s="5">
        <v>189</v>
      </c>
      <c r="F107" s="5" t="s">
        <v>302</v>
      </c>
      <c r="G107" s="5" t="s">
        <v>302</v>
      </c>
      <c r="H107" s="5" t="s">
        <v>225</v>
      </c>
      <c r="I107" s="5" t="s">
        <v>440</v>
      </c>
      <c r="J107" s="5" t="s">
        <v>368</v>
      </c>
      <c r="K107" s="5" t="s">
        <v>561</v>
      </c>
      <c r="L107" s="5" t="s">
        <v>91</v>
      </c>
      <c r="M107" s="5">
        <v>14683</v>
      </c>
      <c r="N107" s="5" t="s">
        <v>212</v>
      </c>
      <c r="O107" s="5">
        <v>11914.78</v>
      </c>
      <c r="P107" s="5" t="s">
        <v>212</v>
      </c>
      <c r="Q107" s="10" t="str">
        <f ca="1">HYPERLINK("#"&amp;CELL("direccion",Tabla_471065!A103),"100")</f>
        <v>100</v>
      </c>
      <c r="R107" s="10" t="str">
        <f ca="1">HYPERLINK("#"&amp;CELL("direccion",Tabla_471039!A103),"100")</f>
        <v>100</v>
      </c>
      <c r="S107" s="10" t="str">
        <f ca="1">HYPERLINK("#"&amp;CELL("direccion",Tabla_471067!A103),"100")</f>
        <v>100</v>
      </c>
      <c r="T107" s="10" t="str">
        <f ca="1">HYPERLINK("#"&amp;CELL("direccion",Tabla_471023!A103),"100")</f>
        <v>100</v>
      </c>
      <c r="U107" s="10" t="str">
        <f ca="1">HYPERLINK("#"&amp;CELL("direccion",Tabla_471047!A103),"100")</f>
        <v>100</v>
      </c>
      <c r="V107" s="10" t="str">
        <f ca="1">HYPERLINK("#"&amp;CELL("direccion",Tabla_471030!A103),"100")</f>
        <v>100</v>
      </c>
      <c r="W107" s="10" t="str">
        <f ca="1">HYPERLINK("#"&amp;CELL("direccion",Tabla_471041!A103),"100")</f>
        <v>100</v>
      </c>
      <c r="X107" s="10" t="str">
        <f ca="1">HYPERLINK("#"&amp;CELL("direccion",Tabla_471031!A103),"100")</f>
        <v>100</v>
      </c>
      <c r="Y107" s="10" t="str">
        <f ca="1">HYPERLINK("#"&amp;CELL("direccion",Tabla_471032!A103),"100")</f>
        <v>100</v>
      </c>
      <c r="Z107" s="10" t="str">
        <f ca="1">HYPERLINK("#"&amp;CELL("direccion",Tabla_471059!A103),"100")</f>
        <v>100</v>
      </c>
      <c r="AA107" s="10" t="str">
        <f ca="1">HYPERLINK("#"&amp;CELL("direccion",Tabla_471071!A103),"100")</f>
        <v>100</v>
      </c>
      <c r="AB107" s="10" t="str">
        <f ca="1">HYPERLINK("#"&amp;CELL("direccion",Tabla_471062!A103),"100")</f>
        <v>100</v>
      </c>
      <c r="AC107" s="10" t="str">
        <f ca="1">HYPERLINK("#"&amp;CELL("direccion",Tabla_471074!A103),"100")</f>
        <v>100</v>
      </c>
      <c r="AD107" s="5" t="s">
        <v>213</v>
      </c>
      <c r="AE107" s="3">
        <v>46203</v>
      </c>
    </row>
    <row r="108" spans="1:31" x14ac:dyDescent="0.25">
      <c r="A108" s="5">
        <v>2026</v>
      </c>
      <c r="B108" s="3">
        <v>46113</v>
      </c>
      <c r="C108" s="3">
        <v>46203</v>
      </c>
      <c r="D108" s="5" t="s">
        <v>84</v>
      </c>
      <c r="E108" s="5">
        <v>189</v>
      </c>
      <c r="F108" s="5" t="s">
        <v>305</v>
      </c>
      <c r="G108" s="5" t="s">
        <v>305</v>
      </c>
      <c r="H108" s="5" t="s">
        <v>225</v>
      </c>
      <c r="I108" s="5" t="s">
        <v>562</v>
      </c>
      <c r="J108" s="5" t="s">
        <v>451</v>
      </c>
      <c r="K108" s="5" t="s">
        <v>483</v>
      </c>
      <c r="L108" s="5" t="s">
        <v>92</v>
      </c>
      <c r="M108" s="5">
        <v>14683</v>
      </c>
      <c r="N108" s="5" t="s">
        <v>212</v>
      </c>
      <c r="O108" s="5">
        <v>11914.78</v>
      </c>
      <c r="P108" s="5" t="s">
        <v>212</v>
      </c>
      <c r="Q108" s="10" t="str">
        <f ca="1">HYPERLINK("#"&amp;CELL("direccion",Tabla_471065!A104),"101")</f>
        <v>101</v>
      </c>
      <c r="R108" s="10" t="str">
        <f ca="1">HYPERLINK("#"&amp;CELL("direccion",Tabla_471039!A104),"101")</f>
        <v>101</v>
      </c>
      <c r="S108" s="10" t="str">
        <f ca="1">HYPERLINK("#"&amp;CELL("direccion",Tabla_471067!A104),"101")</f>
        <v>101</v>
      </c>
      <c r="T108" s="10" t="str">
        <f ca="1">HYPERLINK("#"&amp;CELL("direccion",Tabla_471023!A104),"101")</f>
        <v>101</v>
      </c>
      <c r="U108" s="10" t="str">
        <f ca="1">HYPERLINK("#"&amp;CELL("direccion",Tabla_471047!A104),"101")</f>
        <v>101</v>
      </c>
      <c r="V108" s="10" t="str">
        <f ca="1">HYPERLINK("#"&amp;CELL("direccion",Tabla_471030!A104),"101")</f>
        <v>101</v>
      </c>
      <c r="W108" s="10" t="str">
        <f ca="1">HYPERLINK("#"&amp;CELL("direccion",Tabla_471041!A104),"101")</f>
        <v>101</v>
      </c>
      <c r="X108" s="10" t="str">
        <f ca="1">HYPERLINK("#"&amp;CELL("direccion",Tabla_471031!A104),"101")</f>
        <v>101</v>
      </c>
      <c r="Y108" s="10" t="str">
        <f ca="1">HYPERLINK("#"&amp;CELL("direccion",Tabla_471032!A104),"101")</f>
        <v>101</v>
      </c>
      <c r="Z108" s="10" t="str">
        <f ca="1">HYPERLINK("#"&amp;CELL("direccion",Tabla_471059!A104),"101")</f>
        <v>101</v>
      </c>
      <c r="AA108" s="10" t="str">
        <f ca="1">HYPERLINK("#"&amp;CELL("direccion",Tabla_471071!A104),"101")</f>
        <v>101</v>
      </c>
      <c r="AB108" s="10" t="str">
        <f ca="1">HYPERLINK("#"&amp;CELL("direccion",Tabla_471062!A104),"101")</f>
        <v>101</v>
      </c>
      <c r="AC108" s="10" t="str">
        <f ca="1">HYPERLINK("#"&amp;CELL("direccion",Tabla_471074!A104),"101")</f>
        <v>101</v>
      </c>
      <c r="AD108" s="5" t="s">
        <v>213</v>
      </c>
      <c r="AE108" s="3">
        <v>46203</v>
      </c>
    </row>
    <row r="109" spans="1:31" x14ac:dyDescent="0.25">
      <c r="A109" s="5">
        <v>2026</v>
      </c>
      <c r="B109" s="3">
        <v>46113</v>
      </c>
      <c r="C109" s="3">
        <v>46203</v>
      </c>
      <c r="D109" s="5" t="s">
        <v>84</v>
      </c>
      <c r="E109" s="5">
        <v>189</v>
      </c>
      <c r="F109" s="5" t="s">
        <v>301</v>
      </c>
      <c r="G109" s="5" t="s">
        <v>301</v>
      </c>
      <c r="H109" s="5" t="s">
        <v>225</v>
      </c>
      <c r="I109" s="5" t="s">
        <v>563</v>
      </c>
      <c r="J109" s="5" t="s">
        <v>564</v>
      </c>
      <c r="K109" s="5" t="s">
        <v>413</v>
      </c>
      <c r="L109" s="5" t="s">
        <v>92</v>
      </c>
      <c r="M109" s="5">
        <v>13611</v>
      </c>
      <c r="N109" s="5" t="s">
        <v>212</v>
      </c>
      <c r="O109" s="5">
        <v>11163.640000000001</v>
      </c>
      <c r="P109" s="5" t="s">
        <v>212</v>
      </c>
      <c r="Q109" s="10" t="str">
        <f ca="1">HYPERLINK("#"&amp;CELL("direccion",Tabla_471065!A105),"102")</f>
        <v>102</v>
      </c>
      <c r="R109" s="10" t="str">
        <f ca="1">HYPERLINK("#"&amp;CELL("direccion",Tabla_471039!A105),"102")</f>
        <v>102</v>
      </c>
      <c r="S109" s="10" t="str">
        <f ca="1">HYPERLINK("#"&amp;CELL("direccion",Tabla_471067!A105),"102")</f>
        <v>102</v>
      </c>
      <c r="T109" s="10" t="str">
        <f ca="1">HYPERLINK("#"&amp;CELL("direccion",Tabla_471023!A105),"102")</f>
        <v>102</v>
      </c>
      <c r="U109" s="10" t="str">
        <f ca="1">HYPERLINK("#"&amp;CELL("direccion",Tabla_471047!A105),"102")</f>
        <v>102</v>
      </c>
      <c r="V109" s="10" t="str">
        <f ca="1">HYPERLINK("#"&amp;CELL("direccion",Tabla_471030!A105),"102")</f>
        <v>102</v>
      </c>
      <c r="W109" s="10" t="str">
        <f ca="1">HYPERLINK("#"&amp;CELL("direccion",Tabla_471041!A105),"102")</f>
        <v>102</v>
      </c>
      <c r="X109" s="10" t="str">
        <f ca="1">HYPERLINK("#"&amp;CELL("direccion",Tabla_471031!A105),"102")</f>
        <v>102</v>
      </c>
      <c r="Y109" s="10" t="str">
        <f ca="1">HYPERLINK("#"&amp;CELL("direccion",Tabla_471032!A105),"102")</f>
        <v>102</v>
      </c>
      <c r="Z109" s="10" t="str">
        <f ca="1">HYPERLINK("#"&amp;CELL("direccion",Tabla_471059!A105),"102")</f>
        <v>102</v>
      </c>
      <c r="AA109" s="10" t="str">
        <f ca="1">HYPERLINK("#"&amp;CELL("direccion",Tabla_471071!A105),"102")</f>
        <v>102</v>
      </c>
      <c r="AB109" s="10" t="str">
        <f ca="1">HYPERLINK("#"&amp;CELL("direccion",Tabla_471062!A105),"102")</f>
        <v>102</v>
      </c>
      <c r="AC109" s="10" t="str">
        <f ca="1">HYPERLINK("#"&amp;CELL("direccion",Tabla_471074!A105),"102")</f>
        <v>102</v>
      </c>
      <c r="AD109" s="5" t="s">
        <v>213</v>
      </c>
      <c r="AE109" s="3">
        <v>46203</v>
      </c>
    </row>
    <row r="110" spans="1:31" x14ac:dyDescent="0.25">
      <c r="A110" s="5">
        <v>2026</v>
      </c>
      <c r="B110" s="3">
        <v>46113</v>
      </c>
      <c r="C110" s="3">
        <v>46203</v>
      </c>
      <c r="D110" s="5" t="s">
        <v>84</v>
      </c>
      <c r="E110" s="5">
        <v>189</v>
      </c>
      <c r="F110" s="5" t="s">
        <v>301</v>
      </c>
      <c r="G110" s="5" t="s">
        <v>301</v>
      </c>
      <c r="H110" s="5" t="s">
        <v>225</v>
      </c>
      <c r="I110" s="5" t="s">
        <v>565</v>
      </c>
      <c r="J110" s="5" t="s">
        <v>474</v>
      </c>
      <c r="K110" s="5" t="s">
        <v>566</v>
      </c>
      <c r="L110" s="5" t="s">
        <v>91</v>
      </c>
      <c r="M110" s="5">
        <v>14683</v>
      </c>
      <c r="N110" s="5" t="s">
        <v>212</v>
      </c>
      <c r="O110" s="5">
        <v>11914.78</v>
      </c>
      <c r="P110" s="5" t="s">
        <v>212</v>
      </c>
      <c r="Q110" s="10" t="str">
        <f ca="1">HYPERLINK("#"&amp;CELL("direccion",Tabla_471065!A106),"103")</f>
        <v>103</v>
      </c>
      <c r="R110" s="10" t="str">
        <f ca="1">HYPERLINK("#"&amp;CELL("direccion",Tabla_471039!A106),"103")</f>
        <v>103</v>
      </c>
      <c r="S110" s="10" t="str">
        <f ca="1">HYPERLINK("#"&amp;CELL("direccion",Tabla_471067!A106),"103")</f>
        <v>103</v>
      </c>
      <c r="T110" s="10" t="str">
        <f ca="1">HYPERLINK("#"&amp;CELL("direccion",Tabla_471023!A106),"103")</f>
        <v>103</v>
      </c>
      <c r="U110" s="10" t="str">
        <f ca="1">HYPERLINK("#"&amp;CELL("direccion",Tabla_471047!A106),"103")</f>
        <v>103</v>
      </c>
      <c r="V110" s="10" t="str">
        <f ca="1">HYPERLINK("#"&amp;CELL("direccion",Tabla_471030!A106),"103")</f>
        <v>103</v>
      </c>
      <c r="W110" s="10" t="str">
        <f ca="1">HYPERLINK("#"&amp;CELL("direccion",Tabla_471041!A106),"103")</f>
        <v>103</v>
      </c>
      <c r="X110" s="10" t="str">
        <f ca="1">HYPERLINK("#"&amp;CELL("direccion",Tabla_471031!A106),"103")</f>
        <v>103</v>
      </c>
      <c r="Y110" s="10" t="str">
        <f ca="1">HYPERLINK("#"&amp;CELL("direccion",Tabla_471032!A106),"103")</f>
        <v>103</v>
      </c>
      <c r="Z110" s="10" t="str">
        <f ca="1">HYPERLINK("#"&amp;CELL("direccion",Tabla_471059!A106),"103")</f>
        <v>103</v>
      </c>
      <c r="AA110" s="10" t="str">
        <f ca="1">HYPERLINK("#"&amp;CELL("direccion",Tabla_471071!A106),"103")</f>
        <v>103</v>
      </c>
      <c r="AB110" s="10" t="str">
        <f ca="1">HYPERLINK("#"&amp;CELL("direccion",Tabla_471062!A106),"103")</f>
        <v>103</v>
      </c>
      <c r="AC110" s="10" t="str">
        <f ca="1">HYPERLINK("#"&amp;CELL("direccion",Tabla_471074!A106),"103")</f>
        <v>103</v>
      </c>
      <c r="AD110" s="5" t="s">
        <v>213</v>
      </c>
      <c r="AE110" s="3">
        <v>46203</v>
      </c>
    </row>
    <row r="111" spans="1:31" x14ac:dyDescent="0.25">
      <c r="A111" s="5">
        <v>2026</v>
      </c>
      <c r="B111" s="3">
        <v>46113</v>
      </c>
      <c r="C111" s="3">
        <v>46203</v>
      </c>
      <c r="D111" s="5" t="s">
        <v>84</v>
      </c>
      <c r="E111" s="5">
        <v>189</v>
      </c>
      <c r="F111" s="5" t="s">
        <v>303</v>
      </c>
      <c r="G111" s="5" t="s">
        <v>303</v>
      </c>
      <c r="H111" s="5" t="s">
        <v>225</v>
      </c>
      <c r="I111" s="5" t="s">
        <v>401</v>
      </c>
      <c r="J111" s="5" t="s">
        <v>567</v>
      </c>
      <c r="K111" s="5" t="s">
        <v>568</v>
      </c>
      <c r="L111" s="5" t="s">
        <v>91</v>
      </c>
      <c r="M111" s="5">
        <v>14683</v>
      </c>
      <c r="N111" s="5" t="s">
        <v>212</v>
      </c>
      <c r="O111" s="5">
        <v>11914.78</v>
      </c>
      <c r="P111" s="5" t="s">
        <v>212</v>
      </c>
      <c r="Q111" s="10" t="str">
        <f ca="1">HYPERLINK("#"&amp;CELL("direccion",Tabla_471065!A107),"104")</f>
        <v>104</v>
      </c>
      <c r="R111" s="10" t="str">
        <f ca="1">HYPERLINK("#"&amp;CELL("direccion",Tabla_471039!A107),"104")</f>
        <v>104</v>
      </c>
      <c r="S111" s="10" t="str">
        <f ca="1">HYPERLINK("#"&amp;CELL("direccion",Tabla_471067!A107),"104")</f>
        <v>104</v>
      </c>
      <c r="T111" s="10" t="str">
        <f ca="1">HYPERLINK("#"&amp;CELL("direccion",Tabla_471023!A107),"104")</f>
        <v>104</v>
      </c>
      <c r="U111" s="10" t="str">
        <f ca="1">HYPERLINK("#"&amp;CELL("direccion",Tabla_471047!A107),"104")</f>
        <v>104</v>
      </c>
      <c r="V111" s="10" t="str">
        <f ca="1">HYPERLINK("#"&amp;CELL("direccion",Tabla_471030!A107),"104")</f>
        <v>104</v>
      </c>
      <c r="W111" s="10" t="str">
        <f ca="1">HYPERLINK("#"&amp;CELL("direccion",Tabla_471041!A107),"104")</f>
        <v>104</v>
      </c>
      <c r="X111" s="10" t="str">
        <f ca="1">HYPERLINK("#"&amp;CELL("direccion",Tabla_471031!A107),"104")</f>
        <v>104</v>
      </c>
      <c r="Y111" s="10" t="str">
        <f ca="1">HYPERLINK("#"&amp;CELL("direccion",Tabla_471032!A107),"104")</f>
        <v>104</v>
      </c>
      <c r="Z111" s="10" t="str">
        <f ca="1">HYPERLINK("#"&amp;CELL("direccion",Tabla_471059!A107),"104")</f>
        <v>104</v>
      </c>
      <c r="AA111" s="10" t="str">
        <f ca="1">HYPERLINK("#"&amp;CELL("direccion",Tabla_471071!A107),"104")</f>
        <v>104</v>
      </c>
      <c r="AB111" s="10" t="str">
        <f ca="1">HYPERLINK("#"&amp;CELL("direccion",Tabla_471062!A107),"104")</f>
        <v>104</v>
      </c>
      <c r="AC111" s="10" t="str">
        <f ca="1">HYPERLINK("#"&amp;CELL("direccion",Tabla_471074!A107),"104")</f>
        <v>104</v>
      </c>
      <c r="AD111" s="5" t="s">
        <v>213</v>
      </c>
      <c r="AE111" s="3">
        <v>46203</v>
      </c>
    </row>
    <row r="112" spans="1:31" x14ac:dyDescent="0.25">
      <c r="A112" s="5">
        <v>2026</v>
      </c>
      <c r="B112" s="3">
        <v>46113</v>
      </c>
      <c r="C112" s="3">
        <v>46203</v>
      </c>
      <c r="D112" s="5" t="s">
        <v>84</v>
      </c>
      <c r="E112" s="5">
        <v>189</v>
      </c>
      <c r="F112" s="5" t="s">
        <v>302</v>
      </c>
      <c r="G112" s="5" t="s">
        <v>302</v>
      </c>
      <c r="H112" s="5" t="s">
        <v>225</v>
      </c>
      <c r="I112" s="5" t="s">
        <v>569</v>
      </c>
      <c r="J112" s="5" t="s">
        <v>353</v>
      </c>
      <c r="K112" s="5" t="s">
        <v>460</v>
      </c>
      <c r="L112" s="5" t="s">
        <v>91</v>
      </c>
      <c r="M112" s="5">
        <v>14683</v>
      </c>
      <c r="N112" s="5" t="s">
        <v>212</v>
      </c>
      <c r="O112" s="5">
        <v>11914.78</v>
      </c>
      <c r="P112" s="5" t="s">
        <v>212</v>
      </c>
      <c r="Q112" s="10" t="str">
        <f ca="1">HYPERLINK("#"&amp;CELL("direccion",Tabla_471065!A108),"105")</f>
        <v>105</v>
      </c>
      <c r="R112" s="10" t="str">
        <f ca="1">HYPERLINK("#"&amp;CELL("direccion",Tabla_471039!A108),"105")</f>
        <v>105</v>
      </c>
      <c r="S112" s="10" t="str">
        <f ca="1">HYPERLINK("#"&amp;CELL("direccion",Tabla_471067!A108),"105")</f>
        <v>105</v>
      </c>
      <c r="T112" s="10" t="str">
        <f ca="1">HYPERLINK("#"&amp;CELL("direccion",Tabla_471023!A108),"105")</f>
        <v>105</v>
      </c>
      <c r="U112" s="10" t="str">
        <f ca="1">HYPERLINK("#"&amp;CELL("direccion",Tabla_471047!A108),"105")</f>
        <v>105</v>
      </c>
      <c r="V112" s="10" t="str">
        <f ca="1">HYPERLINK("#"&amp;CELL("direccion",Tabla_471030!A108),"105")</f>
        <v>105</v>
      </c>
      <c r="W112" s="10" t="str">
        <f ca="1">HYPERLINK("#"&amp;CELL("direccion",Tabla_471041!A108),"105")</f>
        <v>105</v>
      </c>
      <c r="X112" s="10" t="str">
        <f ca="1">HYPERLINK("#"&amp;CELL("direccion",Tabla_471031!A108),"105")</f>
        <v>105</v>
      </c>
      <c r="Y112" s="10" t="str">
        <f ca="1">HYPERLINK("#"&amp;CELL("direccion",Tabla_471032!A108),"105")</f>
        <v>105</v>
      </c>
      <c r="Z112" s="10" t="str">
        <f ca="1">HYPERLINK("#"&amp;CELL("direccion",Tabla_471059!A108),"105")</f>
        <v>105</v>
      </c>
      <c r="AA112" s="10" t="str">
        <f ca="1">HYPERLINK("#"&amp;CELL("direccion",Tabla_471071!A108),"105")</f>
        <v>105</v>
      </c>
      <c r="AB112" s="10" t="str">
        <f ca="1">HYPERLINK("#"&amp;CELL("direccion",Tabla_471062!A108),"105")</f>
        <v>105</v>
      </c>
      <c r="AC112" s="10" t="str">
        <f ca="1">HYPERLINK("#"&amp;CELL("direccion",Tabla_471074!A108),"105")</f>
        <v>105</v>
      </c>
      <c r="AD112" s="5" t="s">
        <v>213</v>
      </c>
      <c r="AE112" s="3">
        <v>46203</v>
      </c>
    </row>
    <row r="113" spans="1:31" x14ac:dyDescent="0.25">
      <c r="A113" s="5">
        <v>2026</v>
      </c>
      <c r="B113" s="3">
        <v>46113</v>
      </c>
      <c r="C113" s="3">
        <v>46203</v>
      </c>
      <c r="D113" s="5" t="s">
        <v>84</v>
      </c>
      <c r="E113" s="5">
        <v>189</v>
      </c>
      <c r="F113" s="5" t="s">
        <v>306</v>
      </c>
      <c r="G113" s="5" t="s">
        <v>306</v>
      </c>
      <c r="H113" s="5" t="s">
        <v>225</v>
      </c>
      <c r="I113" s="5" t="s">
        <v>570</v>
      </c>
      <c r="J113" s="5" t="s">
        <v>571</v>
      </c>
      <c r="K113" s="5" t="s">
        <v>490</v>
      </c>
      <c r="L113" s="5" t="s">
        <v>91</v>
      </c>
      <c r="M113" s="5">
        <v>14683</v>
      </c>
      <c r="N113" s="5" t="s">
        <v>212</v>
      </c>
      <c r="O113" s="5">
        <v>11914.78</v>
      </c>
      <c r="P113" s="5" t="s">
        <v>212</v>
      </c>
      <c r="Q113" s="10" t="str">
        <f ca="1">HYPERLINK("#"&amp;CELL("direccion",Tabla_471065!A109),"106")</f>
        <v>106</v>
      </c>
      <c r="R113" s="10" t="str">
        <f ca="1">HYPERLINK("#"&amp;CELL("direccion",Tabla_471039!A109),"106")</f>
        <v>106</v>
      </c>
      <c r="S113" s="10" t="str">
        <f ca="1">HYPERLINK("#"&amp;CELL("direccion",Tabla_471067!A109),"106")</f>
        <v>106</v>
      </c>
      <c r="T113" s="10" t="str">
        <f ca="1">HYPERLINK("#"&amp;CELL("direccion",Tabla_471023!A109),"106")</f>
        <v>106</v>
      </c>
      <c r="U113" s="10" t="str">
        <f ca="1">HYPERLINK("#"&amp;CELL("direccion",Tabla_471047!A109),"106")</f>
        <v>106</v>
      </c>
      <c r="V113" s="10" t="str">
        <f ca="1">HYPERLINK("#"&amp;CELL("direccion",Tabla_471030!A109),"106")</f>
        <v>106</v>
      </c>
      <c r="W113" s="10" t="str">
        <f ca="1">HYPERLINK("#"&amp;CELL("direccion",Tabla_471041!A109),"106")</f>
        <v>106</v>
      </c>
      <c r="X113" s="10" t="str">
        <f ca="1">HYPERLINK("#"&amp;CELL("direccion",Tabla_471031!A109),"106")</f>
        <v>106</v>
      </c>
      <c r="Y113" s="10" t="str">
        <f ca="1">HYPERLINK("#"&amp;CELL("direccion",Tabla_471032!A109),"106")</f>
        <v>106</v>
      </c>
      <c r="Z113" s="10" t="str">
        <f ca="1">HYPERLINK("#"&amp;CELL("direccion",Tabla_471059!A109),"106")</f>
        <v>106</v>
      </c>
      <c r="AA113" s="10" t="str">
        <f ca="1">HYPERLINK("#"&amp;CELL("direccion",Tabla_471071!A109),"106")</f>
        <v>106</v>
      </c>
      <c r="AB113" s="10" t="str">
        <f ca="1">HYPERLINK("#"&amp;CELL("direccion",Tabla_471062!A109),"106")</f>
        <v>106</v>
      </c>
      <c r="AC113" s="10" t="str">
        <f ca="1">HYPERLINK("#"&amp;CELL("direccion",Tabla_471074!A109),"106")</f>
        <v>106</v>
      </c>
      <c r="AD113" s="5" t="s">
        <v>213</v>
      </c>
      <c r="AE113" s="3">
        <v>46203</v>
      </c>
    </row>
    <row r="114" spans="1:31" x14ac:dyDescent="0.25">
      <c r="A114" s="5">
        <v>2026</v>
      </c>
      <c r="B114" s="3">
        <v>46113</v>
      </c>
      <c r="C114" s="3">
        <v>46203</v>
      </c>
      <c r="D114" s="5" t="s">
        <v>84</v>
      </c>
      <c r="E114" s="5">
        <v>189</v>
      </c>
      <c r="F114" s="5" t="s">
        <v>301</v>
      </c>
      <c r="G114" s="5" t="s">
        <v>301</v>
      </c>
      <c r="H114" s="5" t="s">
        <v>225</v>
      </c>
      <c r="I114" s="5" t="s">
        <v>572</v>
      </c>
      <c r="J114" s="5" t="s">
        <v>573</v>
      </c>
      <c r="K114" s="5" t="s">
        <v>574</v>
      </c>
      <c r="L114" s="5" t="s">
        <v>92</v>
      </c>
      <c r="M114" s="5">
        <v>14683</v>
      </c>
      <c r="N114" s="5" t="s">
        <v>212</v>
      </c>
      <c r="O114" s="5">
        <v>11914.78</v>
      </c>
      <c r="P114" s="5" t="s">
        <v>212</v>
      </c>
      <c r="Q114" s="10" t="str">
        <f ca="1">HYPERLINK("#"&amp;CELL("direccion",Tabla_471065!A110),"107")</f>
        <v>107</v>
      </c>
      <c r="R114" s="10" t="str">
        <f ca="1">HYPERLINK("#"&amp;CELL("direccion",Tabla_471039!A110),"107")</f>
        <v>107</v>
      </c>
      <c r="S114" s="10" t="str">
        <f ca="1">HYPERLINK("#"&amp;CELL("direccion",Tabla_471067!A110),"107")</f>
        <v>107</v>
      </c>
      <c r="T114" s="10" t="str">
        <f ca="1">HYPERLINK("#"&amp;CELL("direccion",Tabla_471023!A110),"107")</f>
        <v>107</v>
      </c>
      <c r="U114" s="10" t="str">
        <f ca="1">HYPERLINK("#"&amp;CELL("direccion",Tabla_471047!A110),"107")</f>
        <v>107</v>
      </c>
      <c r="V114" s="10" t="str">
        <f ca="1">HYPERLINK("#"&amp;CELL("direccion",Tabla_471030!A110),"107")</f>
        <v>107</v>
      </c>
      <c r="W114" s="10" t="str">
        <f ca="1">HYPERLINK("#"&amp;CELL("direccion",Tabla_471041!A110),"107")</f>
        <v>107</v>
      </c>
      <c r="X114" s="10" t="str">
        <f ca="1">HYPERLINK("#"&amp;CELL("direccion",Tabla_471031!A110),"107")</f>
        <v>107</v>
      </c>
      <c r="Y114" s="10" t="str">
        <f ca="1">HYPERLINK("#"&amp;CELL("direccion",Tabla_471032!A110),"107")</f>
        <v>107</v>
      </c>
      <c r="Z114" s="10" t="str">
        <f ca="1">HYPERLINK("#"&amp;CELL("direccion",Tabla_471059!A110),"107")</f>
        <v>107</v>
      </c>
      <c r="AA114" s="10" t="str">
        <f ca="1">HYPERLINK("#"&amp;CELL("direccion",Tabla_471071!A110),"107")</f>
        <v>107</v>
      </c>
      <c r="AB114" s="10" t="str">
        <f ca="1">HYPERLINK("#"&amp;CELL("direccion",Tabla_471062!A110),"107")</f>
        <v>107</v>
      </c>
      <c r="AC114" s="10" t="str">
        <f ca="1">HYPERLINK("#"&amp;CELL("direccion",Tabla_471074!A110),"107")</f>
        <v>107</v>
      </c>
      <c r="AD114" s="5" t="s">
        <v>213</v>
      </c>
      <c r="AE114" s="3">
        <v>46203</v>
      </c>
    </row>
    <row r="115" spans="1:31" x14ac:dyDescent="0.25">
      <c r="A115" s="5">
        <v>2026</v>
      </c>
      <c r="B115" s="3">
        <v>46113</v>
      </c>
      <c r="C115" s="3">
        <v>46203</v>
      </c>
      <c r="D115" s="5" t="s">
        <v>84</v>
      </c>
      <c r="E115" s="5">
        <v>189</v>
      </c>
      <c r="F115" s="5" t="s">
        <v>301</v>
      </c>
      <c r="G115" s="5" t="s">
        <v>301</v>
      </c>
      <c r="H115" s="5" t="s">
        <v>225</v>
      </c>
      <c r="I115" s="5" t="s">
        <v>575</v>
      </c>
      <c r="J115" s="5" t="s">
        <v>489</v>
      </c>
      <c r="K115" s="5" t="s">
        <v>576</v>
      </c>
      <c r="L115" s="5" t="s">
        <v>91</v>
      </c>
      <c r="M115" s="5">
        <v>14683</v>
      </c>
      <c r="N115" s="5" t="s">
        <v>212</v>
      </c>
      <c r="O115" s="5">
        <v>11914.78</v>
      </c>
      <c r="P115" s="5" t="s">
        <v>212</v>
      </c>
      <c r="Q115" s="10" t="str">
        <f ca="1">HYPERLINK("#"&amp;CELL("direccion",Tabla_471065!A111),"108")</f>
        <v>108</v>
      </c>
      <c r="R115" s="10" t="str">
        <f ca="1">HYPERLINK("#"&amp;CELL("direccion",Tabla_471039!A111),"108")</f>
        <v>108</v>
      </c>
      <c r="S115" s="10" t="str">
        <f ca="1">HYPERLINK("#"&amp;CELL("direccion",Tabla_471067!A111),"108")</f>
        <v>108</v>
      </c>
      <c r="T115" s="10" t="str">
        <f ca="1">HYPERLINK("#"&amp;CELL("direccion",Tabla_471023!A111),"108")</f>
        <v>108</v>
      </c>
      <c r="U115" s="10" t="str">
        <f ca="1">HYPERLINK("#"&amp;CELL("direccion",Tabla_471047!A111),"108")</f>
        <v>108</v>
      </c>
      <c r="V115" s="10" t="str">
        <f ca="1">HYPERLINK("#"&amp;CELL("direccion",Tabla_471030!A111),"108")</f>
        <v>108</v>
      </c>
      <c r="W115" s="10" t="str">
        <f ca="1">HYPERLINK("#"&amp;CELL("direccion",Tabla_471041!A111),"108")</f>
        <v>108</v>
      </c>
      <c r="X115" s="10" t="str">
        <f ca="1">HYPERLINK("#"&amp;CELL("direccion",Tabla_471031!A111),"108")</f>
        <v>108</v>
      </c>
      <c r="Y115" s="10" t="str">
        <f ca="1">HYPERLINK("#"&amp;CELL("direccion",Tabla_471032!A111),"108")</f>
        <v>108</v>
      </c>
      <c r="Z115" s="10" t="str">
        <f ca="1">HYPERLINK("#"&amp;CELL("direccion",Tabla_471059!A111),"108")</f>
        <v>108</v>
      </c>
      <c r="AA115" s="10" t="str">
        <f ca="1">HYPERLINK("#"&amp;CELL("direccion",Tabla_471071!A111),"108")</f>
        <v>108</v>
      </c>
      <c r="AB115" s="10" t="str">
        <f ca="1">HYPERLINK("#"&amp;CELL("direccion",Tabla_471062!A111),"108")</f>
        <v>108</v>
      </c>
      <c r="AC115" s="10" t="str">
        <f ca="1">HYPERLINK("#"&amp;CELL("direccion",Tabla_471074!A111),"108")</f>
        <v>108</v>
      </c>
      <c r="AD115" s="5" t="s">
        <v>213</v>
      </c>
      <c r="AE115" s="3">
        <v>46203</v>
      </c>
    </row>
    <row r="116" spans="1:31" x14ac:dyDescent="0.25">
      <c r="A116" s="5">
        <v>2026</v>
      </c>
      <c r="B116" s="3">
        <v>46113</v>
      </c>
      <c r="C116" s="3">
        <v>46203</v>
      </c>
      <c r="D116" s="5" t="s">
        <v>84</v>
      </c>
      <c r="E116" s="5">
        <v>189</v>
      </c>
      <c r="F116" s="5" t="s">
        <v>301</v>
      </c>
      <c r="G116" s="5" t="s">
        <v>301</v>
      </c>
      <c r="H116" s="5" t="s">
        <v>225</v>
      </c>
      <c r="I116" s="5" t="s">
        <v>577</v>
      </c>
      <c r="J116" s="5" t="s">
        <v>578</v>
      </c>
      <c r="K116" s="5" t="s">
        <v>579</v>
      </c>
      <c r="L116" s="5" t="s">
        <v>92</v>
      </c>
      <c r="M116" s="5">
        <v>14683</v>
      </c>
      <c r="N116" s="5" t="s">
        <v>212</v>
      </c>
      <c r="O116" s="5">
        <v>11914.78</v>
      </c>
      <c r="P116" s="5" t="s">
        <v>212</v>
      </c>
      <c r="Q116" s="10" t="str">
        <f ca="1">HYPERLINK("#"&amp;CELL("direccion",Tabla_471065!A112),"109")</f>
        <v>109</v>
      </c>
      <c r="R116" s="10" t="str">
        <f ca="1">HYPERLINK("#"&amp;CELL("direccion",Tabla_471039!A112),"109")</f>
        <v>109</v>
      </c>
      <c r="S116" s="10" t="str">
        <f ca="1">HYPERLINK("#"&amp;CELL("direccion",Tabla_471067!A112),"109")</f>
        <v>109</v>
      </c>
      <c r="T116" s="10" t="str">
        <f ca="1">HYPERLINK("#"&amp;CELL("direccion",Tabla_471023!A112),"109")</f>
        <v>109</v>
      </c>
      <c r="U116" s="10" t="str">
        <f ca="1">HYPERLINK("#"&amp;CELL("direccion",Tabla_471047!A112),"109")</f>
        <v>109</v>
      </c>
      <c r="V116" s="10" t="str">
        <f ca="1">HYPERLINK("#"&amp;CELL("direccion",Tabla_471030!A112),"109")</f>
        <v>109</v>
      </c>
      <c r="W116" s="10" t="str">
        <f ca="1">HYPERLINK("#"&amp;CELL("direccion",Tabla_471041!A112),"109")</f>
        <v>109</v>
      </c>
      <c r="X116" s="10" t="str">
        <f ca="1">HYPERLINK("#"&amp;CELL("direccion",Tabla_471031!A112),"109")</f>
        <v>109</v>
      </c>
      <c r="Y116" s="10" t="str">
        <f ca="1">HYPERLINK("#"&amp;CELL("direccion",Tabla_471032!A112),"109")</f>
        <v>109</v>
      </c>
      <c r="Z116" s="10" t="str">
        <f ca="1">HYPERLINK("#"&amp;CELL("direccion",Tabla_471059!A112),"109")</f>
        <v>109</v>
      </c>
      <c r="AA116" s="10" t="str">
        <f ca="1">HYPERLINK("#"&amp;CELL("direccion",Tabla_471071!A112),"109")</f>
        <v>109</v>
      </c>
      <c r="AB116" s="10" t="str">
        <f ca="1">HYPERLINK("#"&amp;CELL("direccion",Tabla_471062!A112),"109")</f>
        <v>109</v>
      </c>
      <c r="AC116" s="10" t="str">
        <f ca="1">HYPERLINK("#"&amp;CELL("direccion",Tabla_471074!A112),"109")</f>
        <v>109</v>
      </c>
      <c r="AD116" s="5" t="s">
        <v>213</v>
      </c>
      <c r="AE116" s="3">
        <v>46203</v>
      </c>
    </row>
    <row r="117" spans="1:31" x14ac:dyDescent="0.25">
      <c r="A117" s="5">
        <v>2026</v>
      </c>
      <c r="B117" s="3">
        <v>46113</v>
      </c>
      <c r="C117" s="3">
        <v>46203</v>
      </c>
      <c r="D117" s="5" t="s">
        <v>84</v>
      </c>
      <c r="E117" s="5">
        <v>189</v>
      </c>
      <c r="F117" s="5" t="s">
        <v>301</v>
      </c>
      <c r="G117" s="5" t="s">
        <v>301</v>
      </c>
      <c r="H117" s="5" t="s">
        <v>225</v>
      </c>
      <c r="I117" s="5" t="s">
        <v>463</v>
      </c>
      <c r="J117" s="5" t="s">
        <v>446</v>
      </c>
      <c r="K117" s="5" t="s">
        <v>580</v>
      </c>
      <c r="L117" s="5" t="s">
        <v>92</v>
      </c>
      <c r="M117" s="5">
        <v>14683</v>
      </c>
      <c r="N117" s="5" t="s">
        <v>212</v>
      </c>
      <c r="O117" s="5">
        <v>11914.78</v>
      </c>
      <c r="P117" s="5" t="s">
        <v>212</v>
      </c>
      <c r="Q117" s="10" t="str">
        <f ca="1">HYPERLINK("#"&amp;CELL("direccion",Tabla_471065!A113),"110")</f>
        <v>110</v>
      </c>
      <c r="R117" s="10" t="str">
        <f ca="1">HYPERLINK("#"&amp;CELL("direccion",Tabla_471039!A113),"110")</f>
        <v>110</v>
      </c>
      <c r="S117" s="10" t="str">
        <f ca="1">HYPERLINK("#"&amp;CELL("direccion",Tabla_471067!A113),"110")</f>
        <v>110</v>
      </c>
      <c r="T117" s="10" t="str">
        <f ca="1">HYPERLINK("#"&amp;CELL("direccion",Tabla_471023!A113),"110")</f>
        <v>110</v>
      </c>
      <c r="U117" s="10" t="str">
        <f ca="1">HYPERLINK("#"&amp;CELL("direccion",Tabla_471047!A113),"110")</f>
        <v>110</v>
      </c>
      <c r="V117" s="10" t="str">
        <f ca="1">HYPERLINK("#"&amp;CELL("direccion",Tabla_471030!A113),"110")</f>
        <v>110</v>
      </c>
      <c r="W117" s="10" t="str">
        <f ca="1">HYPERLINK("#"&amp;CELL("direccion",Tabla_471041!A113),"110")</f>
        <v>110</v>
      </c>
      <c r="X117" s="10" t="str">
        <f ca="1">HYPERLINK("#"&amp;CELL("direccion",Tabla_471031!A113),"110")</f>
        <v>110</v>
      </c>
      <c r="Y117" s="10" t="str">
        <f ca="1">HYPERLINK("#"&amp;CELL("direccion",Tabla_471032!A113),"110")</f>
        <v>110</v>
      </c>
      <c r="Z117" s="10" t="str">
        <f ca="1">HYPERLINK("#"&amp;CELL("direccion",Tabla_471059!A113),"110")</f>
        <v>110</v>
      </c>
      <c r="AA117" s="10" t="str">
        <f ca="1">HYPERLINK("#"&amp;CELL("direccion",Tabla_471071!A113),"110")</f>
        <v>110</v>
      </c>
      <c r="AB117" s="10" t="str">
        <f ca="1">HYPERLINK("#"&amp;CELL("direccion",Tabla_471062!A113),"110")</f>
        <v>110</v>
      </c>
      <c r="AC117" s="10" t="str">
        <f ca="1">HYPERLINK("#"&amp;CELL("direccion",Tabla_471074!A113),"110")</f>
        <v>110</v>
      </c>
      <c r="AD117" s="5" t="s">
        <v>213</v>
      </c>
      <c r="AE117" s="3">
        <v>46203</v>
      </c>
    </row>
    <row r="118" spans="1:31" x14ac:dyDescent="0.25">
      <c r="A118" s="5">
        <v>2026</v>
      </c>
      <c r="B118" s="3">
        <v>46113</v>
      </c>
      <c r="C118" s="3">
        <v>46203</v>
      </c>
      <c r="D118" s="5" t="s">
        <v>84</v>
      </c>
      <c r="E118" s="5">
        <v>189</v>
      </c>
      <c r="F118" s="5" t="s">
        <v>302</v>
      </c>
      <c r="G118" s="5" t="s">
        <v>302</v>
      </c>
      <c r="H118" s="5" t="s">
        <v>225</v>
      </c>
      <c r="I118" s="5" t="s">
        <v>581</v>
      </c>
      <c r="J118" s="5" t="s">
        <v>582</v>
      </c>
      <c r="K118" s="5" t="s">
        <v>371</v>
      </c>
      <c r="L118" s="5" t="s">
        <v>92</v>
      </c>
      <c r="M118" s="5">
        <v>14683</v>
      </c>
      <c r="N118" s="5" t="s">
        <v>212</v>
      </c>
      <c r="O118" s="5">
        <v>11914.78</v>
      </c>
      <c r="P118" s="5" t="s">
        <v>212</v>
      </c>
      <c r="Q118" s="10" t="str">
        <f ca="1">HYPERLINK("#"&amp;CELL("direccion",Tabla_471065!A114),"111")</f>
        <v>111</v>
      </c>
      <c r="R118" s="10" t="str">
        <f ca="1">HYPERLINK("#"&amp;CELL("direccion",Tabla_471039!A114),"111")</f>
        <v>111</v>
      </c>
      <c r="S118" s="10" t="str">
        <f ca="1">HYPERLINK("#"&amp;CELL("direccion",Tabla_471067!A114),"111")</f>
        <v>111</v>
      </c>
      <c r="T118" s="10" t="str">
        <f ca="1">HYPERLINK("#"&amp;CELL("direccion",Tabla_471023!A114),"111")</f>
        <v>111</v>
      </c>
      <c r="U118" s="10" t="str">
        <f ca="1">HYPERLINK("#"&amp;CELL("direccion",Tabla_471047!A114),"111")</f>
        <v>111</v>
      </c>
      <c r="V118" s="10" t="str">
        <f ca="1">HYPERLINK("#"&amp;CELL("direccion",Tabla_471030!A114),"111")</f>
        <v>111</v>
      </c>
      <c r="W118" s="10" t="str">
        <f ca="1">HYPERLINK("#"&amp;CELL("direccion",Tabla_471041!A114),"111")</f>
        <v>111</v>
      </c>
      <c r="X118" s="10" t="str">
        <f ca="1">HYPERLINK("#"&amp;CELL("direccion",Tabla_471031!A114),"111")</f>
        <v>111</v>
      </c>
      <c r="Y118" s="10" t="str">
        <f ca="1">HYPERLINK("#"&amp;CELL("direccion",Tabla_471032!A114),"111")</f>
        <v>111</v>
      </c>
      <c r="Z118" s="10" t="str">
        <f ca="1">HYPERLINK("#"&amp;CELL("direccion",Tabla_471059!A114),"111")</f>
        <v>111</v>
      </c>
      <c r="AA118" s="10" t="str">
        <f ca="1">HYPERLINK("#"&amp;CELL("direccion",Tabla_471071!A114),"111")</f>
        <v>111</v>
      </c>
      <c r="AB118" s="10" t="str">
        <f ca="1">HYPERLINK("#"&amp;CELL("direccion",Tabla_471062!A114),"111")</f>
        <v>111</v>
      </c>
      <c r="AC118" s="10" t="str">
        <f ca="1">HYPERLINK("#"&amp;CELL("direccion",Tabla_471074!A114),"111")</f>
        <v>111</v>
      </c>
      <c r="AD118" s="5" t="s">
        <v>213</v>
      </c>
      <c r="AE118" s="3">
        <v>46203</v>
      </c>
    </row>
    <row r="119" spans="1:31" x14ac:dyDescent="0.25">
      <c r="A119" s="5">
        <v>2026</v>
      </c>
      <c r="B119" s="3">
        <v>46113</v>
      </c>
      <c r="C119" s="3">
        <v>46203</v>
      </c>
      <c r="D119" s="5" t="s">
        <v>84</v>
      </c>
      <c r="E119" s="5">
        <v>189</v>
      </c>
      <c r="F119" s="5" t="s">
        <v>302</v>
      </c>
      <c r="G119" s="5" t="s">
        <v>302</v>
      </c>
      <c r="H119" s="5" t="s">
        <v>225</v>
      </c>
      <c r="I119" s="5" t="s">
        <v>583</v>
      </c>
      <c r="J119" s="5" t="s">
        <v>584</v>
      </c>
      <c r="K119" s="5" t="s">
        <v>585</v>
      </c>
      <c r="L119" s="5" t="s">
        <v>91</v>
      </c>
      <c r="M119" s="5">
        <v>14683</v>
      </c>
      <c r="N119" s="5" t="s">
        <v>212</v>
      </c>
      <c r="O119" s="5">
        <v>11914.78</v>
      </c>
      <c r="P119" s="5" t="s">
        <v>212</v>
      </c>
      <c r="Q119" s="10" t="str">
        <f ca="1">HYPERLINK("#"&amp;CELL("direccion",Tabla_471065!A115),"112")</f>
        <v>112</v>
      </c>
      <c r="R119" s="10" t="str">
        <f ca="1">HYPERLINK("#"&amp;CELL("direccion",Tabla_471039!A115),"112")</f>
        <v>112</v>
      </c>
      <c r="S119" s="10" t="str">
        <f ca="1">HYPERLINK("#"&amp;CELL("direccion",Tabla_471067!A115),"112")</f>
        <v>112</v>
      </c>
      <c r="T119" s="10" t="str">
        <f ca="1">HYPERLINK("#"&amp;CELL("direccion",Tabla_471023!A115),"112")</f>
        <v>112</v>
      </c>
      <c r="U119" s="10" t="str">
        <f ca="1">HYPERLINK("#"&amp;CELL("direccion",Tabla_471047!A115),"112")</f>
        <v>112</v>
      </c>
      <c r="V119" s="10" t="str">
        <f ca="1">HYPERLINK("#"&amp;CELL("direccion",Tabla_471030!A115),"112")</f>
        <v>112</v>
      </c>
      <c r="W119" s="10" t="str">
        <f ca="1">HYPERLINK("#"&amp;CELL("direccion",Tabla_471041!A115),"112")</f>
        <v>112</v>
      </c>
      <c r="X119" s="10" t="str">
        <f ca="1">HYPERLINK("#"&amp;CELL("direccion",Tabla_471031!A115),"112")</f>
        <v>112</v>
      </c>
      <c r="Y119" s="10" t="str">
        <f ca="1">HYPERLINK("#"&amp;CELL("direccion",Tabla_471032!A115),"112")</f>
        <v>112</v>
      </c>
      <c r="Z119" s="10" t="str">
        <f ca="1">HYPERLINK("#"&amp;CELL("direccion",Tabla_471059!A115),"112")</f>
        <v>112</v>
      </c>
      <c r="AA119" s="10" t="str">
        <f ca="1">HYPERLINK("#"&amp;CELL("direccion",Tabla_471071!A115),"112")</f>
        <v>112</v>
      </c>
      <c r="AB119" s="10" t="str">
        <f ca="1">HYPERLINK("#"&amp;CELL("direccion",Tabla_471062!A115),"112")</f>
        <v>112</v>
      </c>
      <c r="AC119" s="10" t="str">
        <f ca="1">HYPERLINK("#"&amp;CELL("direccion",Tabla_471074!A115),"112")</f>
        <v>112</v>
      </c>
      <c r="AD119" s="5" t="s">
        <v>213</v>
      </c>
      <c r="AE119" s="3">
        <v>46203</v>
      </c>
    </row>
    <row r="120" spans="1:31" x14ac:dyDescent="0.25">
      <c r="A120" s="5">
        <v>2026</v>
      </c>
      <c r="B120" s="3">
        <v>46113</v>
      </c>
      <c r="C120" s="3">
        <v>46203</v>
      </c>
      <c r="D120" s="5" t="s">
        <v>84</v>
      </c>
      <c r="E120" s="5">
        <v>189</v>
      </c>
      <c r="F120" s="5" t="s">
        <v>302</v>
      </c>
      <c r="G120" s="5" t="s">
        <v>302</v>
      </c>
      <c r="H120" s="5" t="s">
        <v>225</v>
      </c>
      <c r="I120" s="5" t="s">
        <v>586</v>
      </c>
      <c r="J120" s="5" t="s">
        <v>350</v>
      </c>
      <c r="K120" s="5" t="s">
        <v>587</v>
      </c>
      <c r="L120" s="5" t="s">
        <v>91</v>
      </c>
      <c r="M120" s="5">
        <v>14683</v>
      </c>
      <c r="N120" s="5" t="s">
        <v>212</v>
      </c>
      <c r="O120" s="5">
        <v>11914.78</v>
      </c>
      <c r="P120" s="5" t="s">
        <v>212</v>
      </c>
      <c r="Q120" s="10" t="str">
        <f ca="1">HYPERLINK("#"&amp;CELL("direccion",Tabla_471065!A116),"113")</f>
        <v>113</v>
      </c>
      <c r="R120" s="10" t="str">
        <f ca="1">HYPERLINK("#"&amp;CELL("direccion",Tabla_471039!A116),"113")</f>
        <v>113</v>
      </c>
      <c r="S120" s="10" t="str">
        <f ca="1">HYPERLINK("#"&amp;CELL("direccion",Tabla_471067!A116),"113")</f>
        <v>113</v>
      </c>
      <c r="T120" s="10" t="str">
        <f ca="1">HYPERLINK("#"&amp;CELL("direccion",Tabla_471023!A116),"113")</f>
        <v>113</v>
      </c>
      <c r="U120" s="10" t="str">
        <f ca="1">HYPERLINK("#"&amp;CELL("direccion",Tabla_471047!A116),"113")</f>
        <v>113</v>
      </c>
      <c r="V120" s="10" t="str">
        <f ca="1">HYPERLINK("#"&amp;CELL("direccion",Tabla_471030!A116),"113")</f>
        <v>113</v>
      </c>
      <c r="W120" s="10" t="str">
        <f ca="1">HYPERLINK("#"&amp;CELL("direccion",Tabla_471041!A116),"113")</f>
        <v>113</v>
      </c>
      <c r="X120" s="10" t="str">
        <f ca="1">HYPERLINK("#"&amp;CELL("direccion",Tabla_471031!A116),"113")</f>
        <v>113</v>
      </c>
      <c r="Y120" s="10" t="str">
        <f ca="1">HYPERLINK("#"&amp;CELL("direccion",Tabla_471032!A116),"113")</f>
        <v>113</v>
      </c>
      <c r="Z120" s="10" t="str">
        <f ca="1">HYPERLINK("#"&amp;CELL("direccion",Tabla_471059!A116),"113")</f>
        <v>113</v>
      </c>
      <c r="AA120" s="10" t="str">
        <f ca="1">HYPERLINK("#"&amp;CELL("direccion",Tabla_471071!A116),"113")</f>
        <v>113</v>
      </c>
      <c r="AB120" s="10" t="str">
        <f ca="1">HYPERLINK("#"&amp;CELL("direccion",Tabla_471062!A116),"113")</f>
        <v>113</v>
      </c>
      <c r="AC120" s="10" t="str">
        <f ca="1">HYPERLINK("#"&amp;CELL("direccion",Tabla_471074!A116),"113")</f>
        <v>113</v>
      </c>
      <c r="AD120" s="5" t="s">
        <v>213</v>
      </c>
      <c r="AE120" s="3">
        <v>46203</v>
      </c>
    </row>
    <row r="121" spans="1:31" x14ac:dyDescent="0.25">
      <c r="A121" s="5">
        <v>2026</v>
      </c>
      <c r="B121" s="3">
        <v>46113</v>
      </c>
      <c r="C121" s="3">
        <v>46203</v>
      </c>
      <c r="D121" s="5" t="s">
        <v>84</v>
      </c>
      <c r="E121" s="5">
        <v>180</v>
      </c>
      <c r="F121" s="5" t="s">
        <v>307</v>
      </c>
      <c r="G121" s="5" t="s">
        <v>307</v>
      </c>
      <c r="H121" s="5" t="s">
        <v>225</v>
      </c>
      <c r="I121" s="5" t="s">
        <v>588</v>
      </c>
      <c r="J121" s="5" t="s">
        <v>466</v>
      </c>
      <c r="K121" s="5" t="s">
        <v>504</v>
      </c>
      <c r="L121" s="5" t="s">
        <v>91</v>
      </c>
      <c r="M121" s="5">
        <v>13611</v>
      </c>
      <c r="N121" s="5" t="s">
        <v>212</v>
      </c>
      <c r="O121" s="5">
        <v>11163.640000000001</v>
      </c>
      <c r="P121" s="5" t="s">
        <v>212</v>
      </c>
      <c r="Q121" s="10" t="str">
        <f ca="1">HYPERLINK("#"&amp;CELL("direccion",Tabla_471065!A117),"114")</f>
        <v>114</v>
      </c>
      <c r="R121" s="10" t="str">
        <f ca="1">HYPERLINK("#"&amp;CELL("direccion",Tabla_471039!A117),"114")</f>
        <v>114</v>
      </c>
      <c r="S121" s="10" t="str">
        <f ca="1">HYPERLINK("#"&amp;CELL("direccion",Tabla_471067!A117),"114")</f>
        <v>114</v>
      </c>
      <c r="T121" s="10" t="str">
        <f ca="1">HYPERLINK("#"&amp;CELL("direccion",Tabla_471023!A117),"114")</f>
        <v>114</v>
      </c>
      <c r="U121" s="10" t="str">
        <f ca="1">HYPERLINK("#"&amp;CELL("direccion",Tabla_471047!A117),"114")</f>
        <v>114</v>
      </c>
      <c r="V121" s="10" t="str">
        <f ca="1">HYPERLINK("#"&amp;CELL("direccion",Tabla_471030!A117),"114")</f>
        <v>114</v>
      </c>
      <c r="W121" s="10" t="str">
        <f ca="1">HYPERLINK("#"&amp;CELL("direccion",Tabla_471041!A117),"114")</f>
        <v>114</v>
      </c>
      <c r="X121" s="10" t="str">
        <f ca="1">HYPERLINK("#"&amp;CELL("direccion",Tabla_471031!A117),"114")</f>
        <v>114</v>
      </c>
      <c r="Y121" s="10" t="str">
        <f ca="1">HYPERLINK("#"&amp;CELL("direccion",Tabla_471032!A117),"114")</f>
        <v>114</v>
      </c>
      <c r="Z121" s="10" t="str">
        <f ca="1">HYPERLINK("#"&amp;CELL("direccion",Tabla_471059!A117),"114")</f>
        <v>114</v>
      </c>
      <c r="AA121" s="10" t="str">
        <f ca="1">HYPERLINK("#"&amp;CELL("direccion",Tabla_471071!A117),"114")</f>
        <v>114</v>
      </c>
      <c r="AB121" s="10" t="str">
        <f ca="1">HYPERLINK("#"&amp;CELL("direccion",Tabla_471062!A117),"114")</f>
        <v>114</v>
      </c>
      <c r="AC121" s="10" t="str">
        <f ca="1">HYPERLINK("#"&amp;CELL("direccion",Tabla_471074!A117),"114")</f>
        <v>114</v>
      </c>
      <c r="AD121" s="5" t="s">
        <v>213</v>
      </c>
      <c r="AE121" s="3">
        <v>46203</v>
      </c>
    </row>
    <row r="122" spans="1:31" x14ac:dyDescent="0.25">
      <c r="A122" s="5">
        <v>2026</v>
      </c>
      <c r="B122" s="3">
        <v>46113</v>
      </c>
      <c r="C122" s="3">
        <v>46203</v>
      </c>
      <c r="D122" s="5" t="s">
        <v>84</v>
      </c>
      <c r="E122" s="5">
        <v>180</v>
      </c>
      <c r="F122" s="5" t="s">
        <v>308</v>
      </c>
      <c r="G122" s="5" t="s">
        <v>308</v>
      </c>
      <c r="H122" s="5" t="s">
        <v>225</v>
      </c>
      <c r="I122" s="5" t="s">
        <v>589</v>
      </c>
      <c r="J122" s="5" t="s">
        <v>389</v>
      </c>
      <c r="K122" s="5" t="s">
        <v>590</v>
      </c>
      <c r="L122" s="5" t="s">
        <v>91</v>
      </c>
      <c r="M122" s="5">
        <v>13611</v>
      </c>
      <c r="N122" s="5" t="s">
        <v>212</v>
      </c>
      <c r="O122" s="5">
        <v>11163.640000000001</v>
      </c>
      <c r="P122" s="5" t="s">
        <v>212</v>
      </c>
      <c r="Q122" s="10" t="str">
        <f ca="1">HYPERLINK("#"&amp;CELL("direccion",Tabla_471065!A118),"115")</f>
        <v>115</v>
      </c>
      <c r="R122" s="10" t="str">
        <f ca="1">HYPERLINK("#"&amp;CELL("direccion",Tabla_471039!A118),"115")</f>
        <v>115</v>
      </c>
      <c r="S122" s="10" t="str">
        <f ca="1">HYPERLINK("#"&amp;CELL("direccion",Tabla_471067!A118),"115")</f>
        <v>115</v>
      </c>
      <c r="T122" s="10" t="str">
        <f ca="1">HYPERLINK("#"&amp;CELL("direccion",Tabla_471023!A118),"115")</f>
        <v>115</v>
      </c>
      <c r="U122" s="10" t="str">
        <f ca="1">HYPERLINK("#"&amp;CELL("direccion",Tabla_471047!A118),"115")</f>
        <v>115</v>
      </c>
      <c r="V122" s="10" t="str">
        <f ca="1">HYPERLINK("#"&amp;CELL("direccion",Tabla_471030!A118),"115")</f>
        <v>115</v>
      </c>
      <c r="W122" s="10" t="str">
        <f ca="1">HYPERLINK("#"&amp;CELL("direccion",Tabla_471041!A118),"115")</f>
        <v>115</v>
      </c>
      <c r="X122" s="10" t="str">
        <f ca="1">HYPERLINK("#"&amp;CELL("direccion",Tabla_471031!A118),"115")</f>
        <v>115</v>
      </c>
      <c r="Y122" s="10" t="str">
        <f ca="1">HYPERLINK("#"&amp;CELL("direccion",Tabla_471032!A118),"115")</f>
        <v>115</v>
      </c>
      <c r="Z122" s="10" t="str">
        <f ca="1">HYPERLINK("#"&amp;CELL("direccion",Tabla_471059!A118),"115")</f>
        <v>115</v>
      </c>
      <c r="AA122" s="10" t="str">
        <f ca="1">HYPERLINK("#"&amp;CELL("direccion",Tabla_471071!A118),"115")</f>
        <v>115</v>
      </c>
      <c r="AB122" s="10" t="str">
        <f ca="1">HYPERLINK("#"&amp;CELL("direccion",Tabla_471062!A118),"115")</f>
        <v>115</v>
      </c>
      <c r="AC122" s="10" t="str">
        <f ca="1">HYPERLINK("#"&amp;CELL("direccion",Tabla_471074!A118),"115")</f>
        <v>115</v>
      </c>
      <c r="AD122" s="5" t="s">
        <v>213</v>
      </c>
      <c r="AE122" s="3">
        <v>46203</v>
      </c>
    </row>
    <row r="123" spans="1:31" x14ac:dyDescent="0.25">
      <c r="A123" s="5">
        <v>2026</v>
      </c>
      <c r="B123" s="3">
        <v>46113</v>
      </c>
      <c r="C123" s="3">
        <v>46203</v>
      </c>
      <c r="D123" s="5" t="s">
        <v>84</v>
      </c>
      <c r="E123" s="5">
        <v>179</v>
      </c>
      <c r="F123" s="5" t="s">
        <v>309</v>
      </c>
      <c r="G123" s="5" t="s">
        <v>309</v>
      </c>
      <c r="H123" s="5" t="s">
        <v>225</v>
      </c>
      <c r="I123" s="5" t="s">
        <v>591</v>
      </c>
      <c r="J123" s="5" t="s">
        <v>592</v>
      </c>
      <c r="K123" s="5" t="s">
        <v>483</v>
      </c>
      <c r="L123" s="5" t="s">
        <v>91</v>
      </c>
      <c r="M123" s="5">
        <v>13546</v>
      </c>
      <c r="N123" s="5" t="s">
        <v>212</v>
      </c>
      <c r="O123" s="5">
        <v>10991.49</v>
      </c>
      <c r="P123" s="5" t="s">
        <v>212</v>
      </c>
      <c r="Q123" s="10" t="str">
        <f ca="1">HYPERLINK("#"&amp;CELL("direccion",Tabla_471065!A119),"116")</f>
        <v>116</v>
      </c>
      <c r="R123" s="10" t="str">
        <f ca="1">HYPERLINK("#"&amp;CELL("direccion",Tabla_471039!A119),"116")</f>
        <v>116</v>
      </c>
      <c r="S123" s="10" t="str">
        <f ca="1">HYPERLINK("#"&amp;CELL("direccion",Tabla_471067!A119),"116")</f>
        <v>116</v>
      </c>
      <c r="T123" s="10" t="str">
        <f ca="1">HYPERLINK("#"&amp;CELL("direccion",Tabla_471023!A119),"116")</f>
        <v>116</v>
      </c>
      <c r="U123" s="10" t="str">
        <f ca="1">HYPERLINK("#"&amp;CELL("direccion",Tabla_471047!A119),"116")</f>
        <v>116</v>
      </c>
      <c r="V123" s="10" t="str">
        <f ca="1">HYPERLINK("#"&amp;CELL("direccion",Tabla_471030!A119),"116")</f>
        <v>116</v>
      </c>
      <c r="W123" s="10" t="str">
        <f ca="1">HYPERLINK("#"&amp;CELL("direccion",Tabla_471041!A119),"116")</f>
        <v>116</v>
      </c>
      <c r="X123" s="10" t="str">
        <f ca="1">HYPERLINK("#"&amp;CELL("direccion",Tabla_471031!A119),"116")</f>
        <v>116</v>
      </c>
      <c r="Y123" s="10" t="str">
        <f ca="1">HYPERLINK("#"&amp;CELL("direccion",Tabla_471032!A119),"116")</f>
        <v>116</v>
      </c>
      <c r="Z123" s="10" t="str">
        <f ca="1">HYPERLINK("#"&amp;CELL("direccion",Tabla_471059!A119),"116")</f>
        <v>116</v>
      </c>
      <c r="AA123" s="10" t="str">
        <f ca="1">HYPERLINK("#"&amp;CELL("direccion",Tabla_471071!A119),"116")</f>
        <v>116</v>
      </c>
      <c r="AB123" s="10" t="str">
        <f ca="1">HYPERLINK("#"&amp;CELL("direccion",Tabla_471062!A119),"116")</f>
        <v>116</v>
      </c>
      <c r="AC123" s="10" t="str">
        <f ca="1">HYPERLINK("#"&amp;CELL("direccion",Tabla_471074!A119),"116")</f>
        <v>116</v>
      </c>
      <c r="AD123" s="5" t="s">
        <v>213</v>
      </c>
      <c r="AE123" s="3">
        <v>46203</v>
      </c>
    </row>
    <row r="124" spans="1:31" x14ac:dyDescent="0.25">
      <c r="A124" s="5">
        <v>2026</v>
      </c>
      <c r="B124" s="3">
        <v>46113</v>
      </c>
      <c r="C124" s="3">
        <v>46203</v>
      </c>
      <c r="D124" s="5" t="s">
        <v>84</v>
      </c>
      <c r="E124" s="5">
        <v>179</v>
      </c>
      <c r="F124" s="5" t="s">
        <v>310</v>
      </c>
      <c r="G124" s="5" t="s">
        <v>310</v>
      </c>
      <c r="H124" s="5" t="s">
        <v>225</v>
      </c>
      <c r="I124" s="5" t="s">
        <v>593</v>
      </c>
      <c r="J124" s="5" t="s">
        <v>427</v>
      </c>
      <c r="K124" s="5" t="s">
        <v>454</v>
      </c>
      <c r="L124" s="5" t="s">
        <v>92</v>
      </c>
      <c r="M124" s="5">
        <v>13546</v>
      </c>
      <c r="N124" s="5" t="s">
        <v>212</v>
      </c>
      <c r="O124" s="5">
        <v>10991.49</v>
      </c>
      <c r="P124" s="5" t="s">
        <v>212</v>
      </c>
      <c r="Q124" s="10" t="str">
        <f ca="1">HYPERLINK("#"&amp;CELL("direccion",Tabla_471065!A120),"117")</f>
        <v>117</v>
      </c>
      <c r="R124" s="10" t="str">
        <f ca="1">HYPERLINK("#"&amp;CELL("direccion",Tabla_471039!A120),"117")</f>
        <v>117</v>
      </c>
      <c r="S124" s="10" t="str">
        <f ca="1">HYPERLINK("#"&amp;CELL("direccion",Tabla_471067!A120),"117")</f>
        <v>117</v>
      </c>
      <c r="T124" s="10" t="str">
        <f ca="1">HYPERLINK("#"&amp;CELL("direccion",Tabla_471023!A120),"117")</f>
        <v>117</v>
      </c>
      <c r="U124" s="10" t="str">
        <f ca="1">HYPERLINK("#"&amp;CELL("direccion",Tabla_471047!A120),"117")</f>
        <v>117</v>
      </c>
      <c r="V124" s="10" t="str">
        <f ca="1">HYPERLINK("#"&amp;CELL("direccion",Tabla_471030!A120),"117")</f>
        <v>117</v>
      </c>
      <c r="W124" s="10" t="str">
        <f ca="1">HYPERLINK("#"&amp;CELL("direccion",Tabla_471041!A120),"117")</f>
        <v>117</v>
      </c>
      <c r="X124" s="10" t="str">
        <f ca="1">HYPERLINK("#"&amp;CELL("direccion",Tabla_471031!A120),"117")</f>
        <v>117</v>
      </c>
      <c r="Y124" s="10" t="str">
        <f ca="1">HYPERLINK("#"&amp;CELL("direccion",Tabla_471032!A120),"117")</f>
        <v>117</v>
      </c>
      <c r="Z124" s="10" t="str">
        <f ca="1">HYPERLINK("#"&amp;CELL("direccion",Tabla_471059!A120),"117")</f>
        <v>117</v>
      </c>
      <c r="AA124" s="10" t="str">
        <f ca="1">HYPERLINK("#"&amp;CELL("direccion",Tabla_471071!A120),"117")</f>
        <v>117</v>
      </c>
      <c r="AB124" s="10" t="str">
        <f ca="1">HYPERLINK("#"&amp;CELL("direccion",Tabla_471062!A120),"117")</f>
        <v>117</v>
      </c>
      <c r="AC124" s="10" t="str">
        <f ca="1">HYPERLINK("#"&amp;CELL("direccion",Tabla_471074!A120),"117")</f>
        <v>117</v>
      </c>
      <c r="AD124" s="5" t="s">
        <v>213</v>
      </c>
      <c r="AE124" s="3">
        <v>46203</v>
      </c>
    </row>
    <row r="125" spans="1:31" x14ac:dyDescent="0.25">
      <c r="A125" s="5">
        <v>2026</v>
      </c>
      <c r="B125" s="3">
        <v>46113</v>
      </c>
      <c r="C125" s="3">
        <v>46203</v>
      </c>
      <c r="D125" s="5" t="s">
        <v>84</v>
      </c>
      <c r="E125" s="5">
        <v>179</v>
      </c>
      <c r="F125" s="5" t="s">
        <v>309</v>
      </c>
      <c r="G125" s="5" t="s">
        <v>309</v>
      </c>
      <c r="H125" s="5" t="s">
        <v>225</v>
      </c>
      <c r="I125" s="5" t="s">
        <v>594</v>
      </c>
      <c r="J125" s="5" t="s">
        <v>595</v>
      </c>
      <c r="K125" s="5" t="s">
        <v>492</v>
      </c>
      <c r="L125" s="5" t="s">
        <v>91</v>
      </c>
      <c r="M125" s="5">
        <v>13546</v>
      </c>
      <c r="N125" s="5" t="s">
        <v>212</v>
      </c>
      <c r="O125" s="5">
        <v>10991.49</v>
      </c>
      <c r="P125" s="5" t="s">
        <v>212</v>
      </c>
      <c r="Q125" s="10" t="str">
        <f ca="1">HYPERLINK("#"&amp;CELL("direccion",Tabla_471065!A121),"118")</f>
        <v>118</v>
      </c>
      <c r="R125" s="10" t="str">
        <f ca="1">HYPERLINK("#"&amp;CELL("direccion",Tabla_471039!A121),"118")</f>
        <v>118</v>
      </c>
      <c r="S125" s="10" t="str">
        <f ca="1">HYPERLINK("#"&amp;CELL("direccion",Tabla_471067!A121),"118")</f>
        <v>118</v>
      </c>
      <c r="T125" s="10" t="str">
        <f ca="1">HYPERLINK("#"&amp;CELL("direccion",Tabla_471023!A121),"118")</f>
        <v>118</v>
      </c>
      <c r="U125" s="10" t="str">
        <f ca="1">HYPERLINK("#"&amp;CELL("direccion",Tabla_471047!A121),"118")</f>
        <v>118</v>
      </c>
      <c r="V125" s="10" t="str">
        <f ca="1">HYPERLINK("#"&amp;CELL("direccion",Tabla_471030!A121),"118")</f>
        <v>118</v>
      </c>
      <c r="W125" s="10" t="str">
        <f ca="1">HYPERLINK("#"&amp;CELL("direccion",Tabla_471041!A121),"118")</f>
        <v>118</v>
      </c>
      <c r="X125" s="10" t="str">
        <f ca="1">HYPERLINK("#"&amp;CELL("direccion",Tabla_471031!A121),"118")</f>
        <v>118</v>
      </c>
      <c r="Y125" s="10" t="str">
        <f ca="1">HYPERLINK("#"&amp;CELL("direccion",Tabla_471032!A121),"118")</f>
        <v>118</v>
      </c>
      <c r="Z125" s="10" t="str">
        <f ca="1">HYPERLINK("#"&amp;CELL("direccion",Tabla_471059!A121),"118")</f>
        <v>118</v>
      </c>
      <c r="AA125" s="10" t="str">
        <f ca="1">HYPERLINK("#"&amp;CELL("direccion",Tabla_471071!A121),"118")</f>
        <v>118</v>
      </c>
      <c r="AB125" s="10" t="str">
        <f ca="1">HYPERLINK("#"&amp;CELL("direccion",Tabla_471062!A121),"118")</f>
        <v>118</v>
      </c>
      <c r="AC125" s="10" t="str">
        <f ca="1">HYPERLINK("#"&amp;CELL("direccion",Tabla_471074!A121),"118")</f>
        <v>118</v>
      </c>
      <c r="AD125" s="5" t="s">
        <v>213</v>
      </c>
      <c r="AE125" s="3">
        <v>46203</v>
      </c>
    </row>
    <row r="126" spans="1:31" x14ac:dyDescent="0.25">
      <c r="A126" s="5">
        <v>2026</v>
      </c>
      <c r="B126" s="3">
        <v>46113</v>
      </c>
      <c r="C126" s="3">
        <v>46203</v>
      </c>
      <c r="D126" s="5" t="s">
        <v>84</v>
      </c>
      <c r="E126" s="5">
        <v>179</v>
      </c>
      <c r="F126" s="5" t="s">
        <v>309</v>
      </c>
      <c r="G126" s="5" t="s">
        <v>309</v>
      </c>
      <c r="H126" s="5" t="s">
        <v>225</v>
      </c>
      <c r="I126" s="5" t="s">
        <v>596</v>
      </c>
      <c r="J126" s="5" t="s">
        <v>386</v>
      </c>
      <c r="K126" s="5" t="s">
        <v>465</v>
      </c>
      <c r="L126" s="5" t="s">
        <v>91</v>
      </c>
      <c r="M126" s="5">
        <v>13546</v>
      </c>
      <c r="N126" s="5" t="s">
        <v>212</v>
      </c>
      <c r="O126" s="5">
        <v>10991.49</v>
      </c>
      <c r="P126" s="5" t="s">
        <v>212</v>
      </c>
      <c r="Q126" s="10" t="str">
        <f ca="1">HYPERLINK("#"&amp;CELL("direccion",Tabla_471065!A122),"119")</f>
        <v>119</v>
      </c>
      <c r="R126" s="10" t="str">
        <f ca="1">HYPERLINK("#"&amp;CELL("direccion",Tabla_471039!A122),"119")</f>
        <v>119</v>
      </c>
      <c r="S126" s="10" t="str">
        <f ca="1">HYPERLINK("#"&amp;CELL("direccion",Tabla_471067!A122),"119")</f>
        <v>119</v>
      </c>
      <c r="T126" s="10" t="str">
        <f ca="1">HYPERLINK("#"&amp;CELL("direccion",Tabla_471023!A122),"119")</f>
        <v>119</v>
      </c>
      <c r="U126" s="10" t="str">
        <f ca="1">HYPERLINK("#"&amp;CELL("direccion",Tabla_471047!A122),"119")</f>
        <v>119</v>
      </c>
      <c r="V126" s="10" t="str">
        <f ca="1">HYPERLINK("#"&amp;CELL("direccion",Tabla_471030!A122),"119")</f>
        <v>119</v>
      </c>
      <c r="W126" s="10" t="str">
        <f ca="1">HYPERLINK("#"&amp;CELL("direccion",Tabla_471041!A122),"119")</f>
        <v>119</v>
      </c>
      <c r="X126" s="10" t="str">
        <f ca="1">HYPERLINK("#"&amp;CELL("direccion",Tabla_471031!A122),"119")</f>
        <v>119</v>
      </c>
      <c r="Y126" s="10" t="str">
        <f ca="1">HYPERLINK("#"&amp;CELL("direccion",Tabla_471032!A122),"119")</f>
        <v>119</v>
      </c>
      <c r="Z126" s="10" t="str">
        <f ca="1">HYPERLINK("#"&amp;CELL("direccion",Tabla_471059!A122),"119")</f>
        <v>119</v>
      </c>
      <c r="AA126" s="10" t="str">
        <f ca="1">HYPERLINK("#"&amp;CELL("direccion",Tabla_471071!A122),"119")</f>
        <v>119</v>
      </c>
      <c r="AB126" s="10" t="str">
        <f ca="1">HYPERLINK("#"&amp;CELL("direccion",Tabla_471062!A122),"119")</f>
        <v>119</v>
      </c>
      <c r="AC126" s="10" t="str">
        <f ca="1">HYPERLINK("#"&amp;CELL("direccion",Tabla_471074!A122),"119")</f>
        <v>119</v>
      </c>
      <c r="AD126" s="5" t="s">
        <v>213</v>
      </c>
      <c r="AE126" s="3">
        <v>46203</v>
      </c>
    </row>
    <row r="127" spans="1:31" x14ac:dyDescent="0.25">
      <c r="A127" s="5">
        <v>2026</v>
      </c>
      <c r="B127" s="3">
        <v>46113</v>
      </c>
      <c r="C127" s="3">
        <v>46203</v>
      </c>
      <c r="D127" s="5" t="s">
        <v>84</v>
      </c>
      <c r="E127" s="5">
        <v>179</v>
      </c>
      <c r="F127" s="5" t="s">
        <v>309</v>
      </c>
      <c r="G127" s="5" t="s">
        <v>309</v>
      </c>
      <c r="H127" s="5" t="s">
        <v>225</v>
      </c>
      <c r="I127" s="5" t="s">
        <v>493</v>
      </c>
      <c r="J127" s="5" t="s">
        <v>371</v>
      </c>
      <c r="K127" s="5" t="s">
        <v>597</v>
      </c>
      <c r="L127" s="5" t="s">
        <v>91</v>
      </c>
      <c r="M127" s="5">
        <v>13546</v>
      </c>
      <c r="N127" s="5" t="s">
        <v>212</v>
      </c>
      <c r="O127" s="5">
        <v>10991.49</v>
      </c>
      <c r="P127" s="5" t="s">
        <v>212</v>
      </c>
      <c r="Q127" s="10" t="str">
        <f ca="1">HYPERLINK("#"&amp;CELL("direccion",Tabla_471065!A123),"120")</f>
        <v>120</v>
      </c>
      <c r="R127" s="10" t="str">
        <f ca="1">HYPERLINK("#"&amp;CELL("direccion",Tabla_471039!A123),"120")</f>
        <v>120</v>
      </c>
      <c r="S127" s="10" t="str">
        <f ca="1">HYPERLINK("#"&amp;CELL("direccion",Tabla_471067!A123),"120")</f>
        <v>120</v>
      </c>
      <c r="T127" s="10" t="str">
        <f ca="1">HYPERLINK("#"&amp;CELL("direccion",Tabla_471023!A123),"120")</f>
        <v>120</v>
      </c>
      <c r="U127" s="10" t="str">
        <f ca="1">HYPERLINK("#"&amp;CELL("direccion",Tabla_471047!A123),"120")</f>
        <v>120</v>
      </c>
      <c r="V127" s="10" t="str">
        <f ca="1">HYPERLINK("#"&amp;CELL("direccion",Tabla_471030!A123),"120")</f>
        <v>120</v>
      </c>
      <c r="W127" s="10" t="str">
        <f ca="1">HYPERLINK("#"&amp;CELL("direccion",Tabla_471041!A123),"120")</f>
        <v>120</v>
      </c>
      <c r="X127" s="10" t="str">
        <f ca="1">HYPERLINK("#"&amp;CELL("direccion",Tabla_471031!A123),"120")</f>
        <v>120</v>
      </c>
      <c r="Y127" s="10" t="str">
        <f ca="1">HYPERLINK("#"&amp;CELL("direccion",Tabla_471032!A123),"120")</f>
        <v>120</v>
      </c>
      <c r="Z127" s="10" t="str">
        <f ca="1">HYPERLINK("#"&amp;CELL("direccion",Tabla_471059!A123),"120")</f>
        <v>120</v>
      </c>
      <c r="AA127" s="10" t="str">
        <f ca="1">HYPERLINK("#"&amp;CELL("direccion",Tabla_471071!A123),"120")</f>
        <v>120</v>
      </c>
      <c r="AB127" s="10" t="str">
        <f ca="1">HYPERLINK("#"&amp;CELL("direccion",Tabla_471062!A123),"120")</f>
        <v>120</v>
      </c>
      <c r="AC127" s="10" t="str">
        <f ca="1">HYPERLINK("#"&amp;CELL("direccion",Tabla_471074!A123),"120")</f>
        <v>120</v>
      </c>
      <c r="AD127" s="5" t="s">
        <v>213</v>
      </c>
      <c r="AE127" s="3">
        <v>46203</v>
      </c>
    </row>
    <row r="128" spans="1:31" x14ac:dyDescent="0.25">
      <c r="A128" s="5">
        <v>2026</v>
      </c>
      <c r="B128" s="3">
        <v>46113</v>
      </c>
      <c r="C128" s="3">
        <v>46203</v>
      </c>
      <c r="D128" s="5" t="s">
        <v>84</v>
      </c>
      <c r="E128" s="5">
        <v>179</v>
      </c>
      <c r="F128" s="5" t="s">
        <v>311</v>
      </c>
      <c r="G128" s="5" t="s">
        <v>311</v>
      </c>
      <c r="H128" s="5" t="s">
        <v>225</v>
      </c>
      <c r="I128" s="5" t="s">
        <v>598</v>
      </c>
      <c r="J128" s="5" t="s">
        <v>599</v>
      </c>
      <c r="K128" s="5" t="s">
        <v>479</v>
      </c>
      <c r="L128" s="5" t="s">
        <v>92</v>
      </c>
      <c r="M128" s="5">
        <v>13546</v>
      </c>
      <c r="N128" s="5" t="s">
        <v>212</v>
      </c>
      <c r="O128" s="5">
        <v>10991.49</v>
      </c>
      <c r="P128" s="5" t="s">
        <v>212</v>
      </c>
      <c r="Q128" s="10" t="str">
        <f ca="1">HYPERLINK("#"&amp;CELL("direccion",Tabla_471065!A124),"121")</f>
        <v>121</v>
      </c>
      <c r="R128" s="10" t="str">
        <f ca="1">HYPERLINK("#"&amp;CELL("direccion",Tabla_471039!A124),"121")</f>
        <v>121</v>
      </c>
      <c r="S128" s="10" t="str">
        <f ca="1">HYPERLINK("#"&amp;CELL("direccion",Tabla_471067!A124),"121")</f>
        <v>121</v>
      </c>
      <c r="T128" s="10" t="str">
        <f ca="1">HYPERLINK("#"&amp;CELL("direccion",Tabla_471023!A124),"121")</f>
        <v>121</v>
      </c>
      <c r="U128" s="10" t="str">
        <f ca="1">HYPERLINK("#"&amp;CELL("direccion",Tabla_471047!A124),"121")</f>
        <v>121</v>
      </c>
      <c r="V128" s="10" t="str">
        <f ca="1">HYPERLINK("#"&amp;CELL("direccion",Tabla_471030!A124),"121")</f>
        <v>121</v>
      </c>
      <c r="W128" s="10" t="str">
        <f ca="1">HYPERLINK("#"&amp;CELL("direccion",Tabla_471041!A124),"121")</f>
        <v>121</v>
      </c>
      <c r="X128" s="10" t="str">
        <f ca="1">HYPERLINK("#"&amp;CELL("direccion",Tabla_471031!A124),"121")</f>
        <v>121</v>
      </c>
      <c r="Y128" s="10" t="str">
        <f ca="1">HYPERLINK("#"&amp;CELL("direccion",Tabla_471032!A124),"121")</f>
        <v>121</v>
      </c>
      <c r="Z128" s="10" t="str">
        <f ca="1">HYPERLINK("#"&amp;CELL("direccion",Tabla_471059!A124),"121")</f>
        <v>121</v>
      </c>
      <c r="AA128" s="10" t="str">
        <f ca="1">HYPERLINK("#"&amp;CELL("direccion",Tabla_471071!A124),"121")</f>
        <v>121</v>
      </c>
      <c r="AB128" s="10" t="str">
        <f ca="1">HYPERLINK("#"&amp;CELL("direccion",Tabla_471062!A124),"121")</f>
        <v>121</v>
      </c>
      <c r="AC128" s="10" t="str">
        <f ca="1">HYPERLINK("#"&amp;CELL("direccion",Tabla_471074!A124),"121")</f>
        <v>121</v>
      </c>
      <c r="AD128" s="5" t="s">
        <v>213</v>
      </c>
      <c r="AE128" s="3">
        <v>46203</v>
      </c>
    </row>
    <row r="129" spans="1:31" x14ac:dyDescent="0.25">
      <c r="A129" s="5">
        <v>2026</v>
      </c>
      <c r="B129" s="3">
        <v>46113</v>
      </c>
      <c r="C129" s="3">
        <v>46203</v>
      </c>
      <c r="D129" s="5" t="s">
        <v>84</v>
      </c>
      <c r="E129" s="5">
        <v>179</v>
      </c>
      <c r="F129" s="5" t="s">
        <v>310</v>
      </c>
      <c r="G129" s="5" t="s">
        <v>310</v>
      </c>
      <c r="H129" s="5" t="s">
        <v>225</v>
      </c>
      <c r="I129" s="5" t="s">
        <v>600</v>
      </c>
      <c r="J129" s="5" t="s">
        <v>466</v>
      </c>
      <c r="K129" s="5" t="s">
        <v>386</v>
      </c>
      <c r="L129" s="5" t="s">
        <v>91</v>
      </c>
      <c r="M129" s="5">
        <v>13546</v>
      </c>
      <c r="N129" s="5" t="s">
        <v>212</v>
      </c>
      <c r="O129" s="5">
        <v>10991.49</v>
      </c>
      <c r="P129" s="5" t="s">
        <v>212</v>
      </c>
      <c r="Q129" s="10" t="str">
        <f ca="1">HYPERLINK("#"&amp;CELL("direccion",Tabla_471065!A125),"122")</f>
        <v>122</v>
      </c>
      <c r="R129" s="10" t="str">
        <f ca="1">HYPERLINK("#"&amp;CELL("direccion",Tabla_471039!A125),"122")</f>
        <v>122</v>
      </c>
      <c r="S129" s="10" t="str">
        <f ca="1">HYPERLINK("#"&amp;CELL("direccion",Tabla_471067!A125),"122")</f>
        <v>122</v>
      </c>
      <c r="T129" s="10" t="str">
        <f ca="1">HYPERLINK("#"&amp;CELL("direccion",Tabla_471023!A125),"122")</f>
        <v>122</v>
      </c>
      <c r="U129" s="10" t="str">
        <f ca="1">HYPERLINK("#"&amp;CELL("direccion",Tabla_471047!A125),"122")</f>
        <v>122</v>
      </c>
      <c r="V129" s="10" t="str">
        <f ca="1">HYPERLINK("#"&amp;CELL("direccion",Tabla_471030!A125),"122")</f>
        <v>122</v>
      </c>
      <c r="W129" s="10" t="str">
        <f ca="1">HYPERLINK("#"&amp;CELL("direccion",Tabla_471041!A125),"122")</f>
        <v>122</v>
      </c>
      <c r="X129" s="10" t="str">
        <f ca="1">HYPERLINK("#"&amp;CELL("direccion",Tabla_471031!A125),"122")</f>
        <v>122</v>
      </c>
      <c r="Y129" s="10" t="str">
        <f ca="1">HYPERLINK("#"&amp;CELL("direccion",Tabla_471032!A125),"122")</f>
        <v>122</v>
      </c>
      <c r="Z129" s="10" t="str">
        <f ca="1">HYPERLINK("#"&amp;CELL("direccion",Tabla_471059!A125),"122")</f>
        <v>122</v>
      </c>
      <c r="AA129" s="10" t="str">
        <f ca="1">HYPERLINK("#"&amp;CELL("direccion",Tabla_471071!A125),"122")</f>
        <v>122</v>
      </c>
      <c r="AB129" s="10" t="str">
        <f ca="1">HYPERLINK("#"&amp;CELL("direccion",Tabla_471062!A125),"122")</f>
        <v>122</v>
      </c>
      <c r="AC129" s="10" t="str">
        <f ca="1">HYPERLINK("#"&amp;CELL("direccion",Tabla_471074!A125),"122")</f>
        <v>122</v>
      </c>
      <c r="AD129" s="5" t="s">
        <v>213</v>
      </c>
      <c r="AE129" s="3">
        <v>46203</v>
      </c>
    </row>
    <row r="130" spans="1:31" x14ac:dyDescent="0.25">
      <c r="A130" s="5">
        <v>2026</v>
      </c>
      <c r="B130" s="3">
        <v>46113</v>
      </c>
      <c r="C130" s="3">
        <v>46203</v>
      </c>
      <c r="D130" s="5" t="s">
        <v>84</v>
      </c>
      <c r="E130" s="5">
        <v>179</v>
      </c>
      <c r="F130" s="5" t="s">
        <v>309</v>
      </c>
      <c r="G130" s="5" t="s">
        <v>309</v>
      </c>
      <c r="H130" s="5" t="s">
        <v>225</v>
      </c>
      <c r="I130" s="5" t="s">
        <v>601</v>
      </c>
      <c r="J130" s="5" t="s">
        <v>400</v>
      </c>
      <c r="K130" s="5" t="s">
        <v>602</v>
      </c>
      <c r="L130" s="5" t="s">
        <v>92</v>
      </c>
      <c r="M130" s="5">
        <v>13546</v>
      </c>
      <c r="N130" s="5" t="s">
        <v>212</v>
      </c>
      <c r="O130" s="5">
        <v>10991.49</v>
      </c>
      <c r="P130" s="5" t="s">
        <v>212</v>
      </c>
      <c r="Q130" s="10" t="str">
        <f ca="1">HYPERLINK("#"&amp;CELL("direccion",Tabla_471065!A126),"123")</f>
        <v>123</v>
      </c>
      <c r="R130" s="10" t="str">
        <f ca="1">HYPERLINK("#"&amp;CELL("direccion",Tabla_471039!A126),"123")</f>
        <v>123</v>
      </c>
      <c r="S130" s="10" t="str">
        <f ca="1">HYPERLINK("#"&amp;CELL("direccion",Tabla_471067!A126),"123")</f>
        <v>123</v>
      </c>
      <c r="T130" s="10" t="str">
        <f ca="1">HYPERLINK("#"&amp;CELL("direccion",Tabla_471023!A126),"123")</f>
        <v>123</v>
      </c>
      <c r="U130" s="10" t="str">
        <f ca="1">HYPERLINK("#"&amp;CELL("direccion",Tabla_471047!A126),"123")</f>
        <v>123</v>
      </c>
      <c r="V130" s="10" t="str">
        <f ca="1">HYPERLINK("#"&amp;CELL("direccion",Tabla_471030!A126),"123")</f>
        <v>123</v>
      </c>
      <c r="W130" s="10" t="str">
        <f ca="1">HYPERLINK("#"&amp;CELL("direccion",Tabla_471041!A126),"123")</f>
        <v>123</v>
      </c>
      <c r="X130" s="10" t="str">
        <f ca="1">HYPERLINK("#"&amp;CELL("direccion",Tabla_471031!A126),"123")</f>
        <v>123</v>
      </c>
      <c r="Y130" s="10" t="str">
        <f ca="1">HYPERLINK("#"&amp;CELL("direccion",Tabla_471032!A126),"123")</f>
        <v>123</v>
      </c>
      <c r="Z130" s="10" t="str">
        <f ca="1">HYPERLINK("#"&amp;CELL("direccion",Tabla_471059!A126),"123")</f>
        <v>123</v>
      </c>
      <c r="AA130" s="10" t="str">
        <f ca="1">HYPERLINK("#"&amp;CELL("direccion",Tabla_471071!A126),"123")</f>
        <v>123</v>
      </c>
      <c r="AB130" s="10" t="str">
        <f ca="1">HYPERLINK("#"&amp;CELL("direccion",Tabla_471062!A126),"123")</f>
        <v>123</v>
      </c>
      <c r="AC130" s="10" t="str">
        <f ca="1">HYPERLINK("#"&amp;CELL("direccion",Tabla_471074!A126),"123")</f>
        <v>123</v>
      </c>
      <c r="AD130" s="5" t="s">
        <v>213</v>
      </c>
      <c r="AE130" s="3">
        <v>46203</v>
      </c>
    </row>
    <row r="131" spans="1:31" x14ac:dyDescent="0.25">
      <c r="A131" s="5">
        <v>2026</v>
      </c>
      <c r="B131" s="3">
        <v>46113</v>
      </c>
      <c r="C131" s="3">
        <v>46203</v>
      </c>
      <c r="D131" s="5" t="s">
        <v>84</v>
      </c>
      <c r="E131" s="5">
        <v>179</v>
      </c>
      <c r="F131" s="5" t="s">
        <v>310</v>
      </c>
      <c r="G131" s="5" t="s">
        <v>310</v>
      </c>
      <c r="H131" s="5" t="s">
        <v>225</v>
      </c>
      <c r="I131" s="5" t="s">
        <v>603</v>
      </c>
      <c r="J131" s="5" t="s">
        <v>368</v>
      </c>
      <c r="K131" s="5" t="s">
        <v>446</v>
      </c>
      <c r="L131" s="5" t="s">
        <v>92</v>
      </c>
      <c r="M131" s="5">
        <v>13546</v>
      </c>
      <c r="N131" s="5" t="s">
        <v>212</v>
      </c>
      <c r="O131" s="5">
        <v>10991.49</v>
      </c>
      <c r="P131" s="5" t="s">
        <v>212</v>
      </c>
      <c r="Q131" s="10" t="str">
        <f ca="1">HYPERLINK("#"&amp;CELL("direccion",Tabla_471065!A127),"124")</f>
        <v>124</v>
      </c>
      <c r="R131" s="10" t="str">
        <f ca="1">HYPERLINK("#"&amp;CELL("direccion",Tabla_471039!A127),"124")</f>
        <v>124</v>
      </c>
      <c r="S131" s="10" t="str">
        <f ca="1">HYPERLINK("#"&amp;CELL("direccion",Tabla_471067!A127),"124")</f>
        <v>124</v>
      </c>
      <c r="T131" s="10" t="str">
        <f ca="1">HYPERLINK("#"&amp;CELL("direccion",Tabla_471023!A127),"124")</f>
        <v>124</v>
      </c>
      <c r="U131" s="10" t="str">
        <f ca="1">HYPERLINK("#"&amp;CELL("direccion",Tabla_471047!A127),"124")</f>
        <v>124</v>
      </c>
      <c r="V131" s="10" t="str">
        <f ca="1">HYPERLINK("#"&amp;CELL("direccion",Tabla_471030!A127),"124")</f>
        <v>124</v>
      </c>
      <c r="W131" s="10" t="str">
        <f ca="1">HYPERLINK("#"&amp;CELL("direccion",Tabla_471041!A127),"124")</f>
        <v>124</v>
      </c>
      <c r="X131" s="10" t="str">
        <f ca="1">HYPERLINK("#"&amp;CELL("direccion",Tabla_471031!A127),"124")</f>
        <v>124</v>
      </c>
      <c r="Y131" s="10" t="str">
        <f ca="1">HYPERLINK("#"&amp;CELL("direccion",Tabla_471032!A127),"124")</f>
        <v>124</v>
      </c>
      <c r="Z131" s="10" t="str">
        <f ca="1">HYPERLINK("#"&amp;CELL("direccion",Tabla_471059!A127),"124")</f>
        <v>124</v>
      </c>
      <c r="AA131" s="10" t="str">
        <f ca="1">HYPERLINK("#"&amp;CELL("direccion",Tabla_471071!A127),"124")</f>
        <v>124</v>
      </c>
      <c r="AB131" s="10" t="str">
        <f ca="1">HYPERLINK("#"&amp;CELL("direccion",Tabla_471062!A127),"124")</f>
        <v>124</v>
      </c>
      <c r="AC131" s="10" t="str">
        <f ca="1">HYPERLINK("#"&amp;CELL("direccion",Tabla_471074!A127),"124")</f>
        <v>124</v>
      </c>
      <c r="AD131" s="5" t="s">
        <v>213</v>
      </c>
      <c r="AE131" s="3">
        <v>46203</v>
      </c>
    </row>
    <row r="132" spans="1:31" x14ac:dyDescent="0.25">
      <c r="A132" s="5">
        <v>2026</v>
      </c>
      <c r="B132" s="3">
        <v>46113</v>
      </c>
      <c r="C132" s="3">
        <v>46203</v>
      </c>
      <c r="D132" s="5" t="s">
        <v>84</v>
      </c>
      <c r="E132" s="5">
        <v>179</v>
      </c>
      <c r="F132" s="5" t="s">
        <v>309</v>
      </c>
      <c r="G132" s="5" t="s">
        <v>309</v>
      </c>
      <c r="H132" s="5" t="s">
        <v>225</v>
      </c>
      <c r="I132" s="5" t="s">
        <v>604</v>
      </c>
      <c r="J132" s="5" t="s">
        <v>376</v>
      </c>
      <c r="K132" s="5" t="s">
        <v>406</v>
      </c>
      <c r="L132" s="5" t="s">
        <v>91</v>
      </c>
      <c r="M132" s="5">
        <v>13546</v>
      </c>
      <c r="N132" s="5" t="s">
        <v>212</v>
      </c>
      <c r="O132" s="5">
        <v>10991.49</v>
      </c>
      <c r="P132" s="5" t="s">
        <v>212</v>
      </c>
      <c r="Q132" s="10" t="str">
        <f ca="1">HYPERLINK("#"&amp;CELL("direccion",Tabla_471065!A128),"125")</f>
        <v>125</v>
      </c>
      <c r="R132" s="10" t="str">
        <f ca="1">HYPERLINK("#"&amp;CELL("direccion",Tabla_471039!A128),"125")</f>
        <v>125</v>
      </c>
      <c r="S132" s="10" t="str">
        <f ca="1">HYPERLINK("#"&amp;CELL("direccion",Tabla_471067!A128),"125")</f>
        <v>125</v>
      </c>
      <c r="T132" s="10" t="str">
        <f ca="1">HYPERLINK("#"&amp;CELL("direccion",Tabla_471023!A128),"125")</f>
        <v>125</v>
      </c>
      <c r="U132" s="10" t="str">
        <f ca="1">HYPERLINK("#"&amp;CELL("direccion",Tabla_471047!A128),"125")</f>
        <v>125</v>
      </c>
      <c r="V132" s="10" t="str">
        <f ca="1">HYPERLINK("#"&amp;CELL("direccion",Tabla_471030!A128),"125")</f>
        <v>125</v>
      </c>
      <c r="W132" s="10" t="str">
        <f ca="1">HYPERLINK("#"&amp;CELL("direccion",Tabla_471041!A128),"125")</f>
        <v>125</v>
      </c>
      <c r="X132" s="10" t="str">
        <f ca="1">HYPERLINK("#"&amp;CELL("direccion",Tabla_471031!A128),"125")</f>
        <v>125</v>
      </c>
      <c r="Y132" s="10" t="str">
        <f ca="1">HYPERLINK("#"&amp;CELL("direccion",Tabla_471032!A128),"125")</f>
        <v>125</v>
      </c>
      <c r="Z132" s="10" t="str">
        <f ca="1">HYPERLINK("#"&amp;CELL("direccion",Tabla_471059!A128),"125")</f>
        <v>125</v>
      </c>
      <c r="AA132" s="10" t="str">
        <f ca="1">HYPERLINK("#"&amp;CELL("direccion",Tabla_471071!A128),"125")</f>
        <v>125</v>
      </c>
      <c r="AB132" s="10" t="str">
        <f ca="1">HYPERLINK("#"&amp;CELL("direccion",Tabla_471062!A128),"125")</f>
        <v>125</v>
      </c>
      <c r="AC132" s="10" t="str">
        <f ca="1">HYPERLINK("#"&amp;CELL("direccion",Tabla_471074!A128),"125")</f>
        <v>125</v>
      </c>
      <c r="AD132" s="5" t="s">
        <v>213</v>
      </c>
      <c r="AE132" s="3">
        <v>46203</v>
      </c>
    </row>
    <row r="133" spans="1:31" x14ac:dyDescent="0.25">
      <c r="A133" s="5">
        <v>2026</v>
      </c>
      <c r="B133" s="3">
        <v>46113</v>
      </c>
      <c r="C133" s="3">
        <v>46203</v>
      </c>
      <c r="D133" s="5" t="s">
        <v>84</v>
      </c>
      <c r="E133" s="5">
        <v>179</v>
      </c>
      <c r="F133" s="5" t="s">
        <v>310</v>
      </c>
      <c r="G133" s="5" t="s">
        <v>310</v>
      </c>
      <c r="H133" s="5" t="s">
        <v>225</v>
      </c>
      <c r="I133" s="5" t="s">
        <v>482</v>
      </c>
      <c r="J133" s="5" t="s">
        <v>406</v>
      </c>
      <c r="K133" s="5" t="s">
        <v>389</v>
      </c>
      <c r="L133" s="5" t="s">
        <v>91</v>
      </c>
      <c r="M133" s="5">
        <v>13546</v>
      </c>
      <c r="N133" s="5" t="s">
        <v>212</v>
      </c>
      <c r="O133" s="5">
        <v>10991.49</v>
      </c>
      <c r="P133" s="5" t="s">
        <v>212</v>
      </c>
      <c r="Q133" s="10" t="str">
        <f ca="1">HYPERLINK("#"&amp;CELL("direccion",Tabla_471065!A129),"126")</f>
        <v>126</v>
      </c>
      <c r="R133" s="10" t="str">
        <f ca="1">HYPERLINK("#"&amp;CELL("direccion",Tabla_471039!A129),"126")</f>
        <v>126</v>
      </c>
      <c r="S133" s="10" t="str">
        <f ca="1">HYPERLINK("#"&amp;CELL("direccion",Tabla_471067!A129),"126")</f>
        <v>126</v>
      </c>
      <c r="T133" s="10" t="str">
        <f ca="1">HYPERLINK("#"&amp;CELL("direccion",Tabla_471023!A129),"126")</f>
        <v>126</v>
      </c>
      <c r="U133" s="10" t="str">
        <f ca="1">HYPERLINK("#"&amp;CELL("direccion",Tabla_471047!A129),"126")</f>
        <v>126</v>
      </c>
      <c r="V133" s="10" t="str">
        <f ca="1">HYPERLINK("#"&amp;CELL("direccion",Tabla_471030!A129),"126")</f>
        <v>126</v>
      </c>
      <c r="W133" s="10" t="str">
        <f ca="1">HYPERLINK("#"&amp;CELL("direccion",Tabla_471041!A129),"126")</f>
        <v>126</v>
      </c>
      <c r="X133" s="10" t="str">
        <f ca="1">HYPERLINK("#"&amp;CELL("direccion",Tabla_471031!A129),"126")</f>
        <v>126</v>
      </c>
      <c r="Y133" s="10" t="str">
        <f ca="1">HYPERLINK("#"&amp;CELL("direccion",Tabla_471032!A129),"126")</f>
        <v>126</v>
      </c>
      <c r="Z133" s="10" t="str">
        <f ca="1">HYPERLINK("#"&amp;CELL("direccion",Tabla_471059!A129),"126")</f>
        <v>126</v>
      </c>
      <c r="AA133" s="10" t="str">
        <f ca="1">HYPERLINK("#"&amp;CELL("direccion",Tabla_471071!A129),"126")</f>
        <v>126</v>
      </c>
      <c r="AB133" s="10" t="str">
        <f ca="1">HYPERLINK("#"&amp;CELL("direccion",Tabla_471062!A129),"126")</f>
        <v>126</v>
      </c>
      <c r="AC133" s="10" t="str">
        <f ca="1">HYPERLINK("#"&amp;CELL("direccion",Tabla_471074!A129),"126")</f>
        <v>126</v>
      </c>
      <c r="AD133" s="5" t="s">
        <v>213</v>
      </c>
      <c r="AE133" s="3">
        <v>46203</v>
      </c>
    </row>
    <row r="134" spans="1:31" x14ac:dyDescent="0.25">
      <c r="A134" s="5">
        <v>2026</v>
      </c>
      <c r="B134" s="3">
        <v>46113</v>
      </c>
      <c r="C134" s="3">
        <v>46203</v>
      </c>
      <c r="D134" s="5" t="s">
        <v>84</v>
      </c>
      <c r="E134" s="5">
        <v>179</v>
      </c>
      <c r="F134" s="5" t="s">
        <v>309</v>
      </c>
      <c r="G134" s="5" t="s">
        <v>309</v>
      </c>
      <c r="H134" s="5" t="s">
        <v>225</v>
      </c>
      <c r="I134" s="5" t="s">
        <v>605</v>
      </c>
      <c r="J134" s="5" t="s">
        <v>606</v>
      </c>
      <c r="K134" s="5" t="s">
        <v>607</v>
      </c>
      <c r="L134" s="5" t="s">
        <v>92</v>
      </c>
      <c r="M134" s="5">
        <v>12475</v>
      </c>
      <c r="N134" s="5" t="s">
        <v>212</v>
      </c>
      <c r="O134" s="5">
        <v>10232.27</v>
      </c>
      <c r="P134" s="5" t="s">
        <v>212</v>
      </c>
      <c r="Q134" s="10" t="str">
        <f ca="1">HYPERLINK("#"&amp;CELL("direccion",Tabla_471065!A130),"127")</f>
        <v>127</v>
      </c>
      <c r="R134" s="10" t="str">
        <f ca="1">HYPERLINK("#"&amp;CELL("direccion",Tabla_471039!A130),"127")</f>
        <v>127</v>
      </c>
      <c r="S134" s="10" t="str">
        <f ca="1">HYPERLINK("#"&amp;CELL("direccion",Tabla_471067!A130),"127")</f>
        <v>127</v>
      </c>
      <c r="T134" s="10" t="str">
        <f ca="1">HYPERLINK("#"&amp;CELL("direccion",Tabla_471023!A130),"127")</f>
        <v>127</v>
      </c>
      <c r="U134" s="10" t="str">
        <f ca="1">HYPERLINK("#"&amp;CELL("direccion",Tabla_471047!A130),"127")</f>
        <v>127</v>
      </c>
      <c r="V134" s="10" t="str">
        <f ca="1">HYPERLINK("#"&amp;CELL("direccion",Tabla_471030!A130),"127")</f>
        <v>127</v>
      </c>
      <c r="W134" s="10" t="str">
        <f ca="1">HYPERLINK("#"&amp;CELL("direccion",Tabla_471041!A130),"127")</f>
        <v>127</v>
      </c>
      <c r="X134" s="10" t="str">
        <f ca="1">HYPERLINK("#"&amp;CELL("direccion",Tabla_471031!A130),"127")</f>
        <v>127</v>
      </c>
      <c r="Y134" s="10" t="str">
        <f ca="1">HYPERLINK("#"&amp;CELL("direccion",Tabla_471032!A130),"127")</f>
        <v>127</v>
      </c>
      <c r="Z134" s="10" t="str">
        <f ca="1">HYPERLINK("#"&amp;CELL("direccion",Tabla_471059!A130),"127")</f>
        <v>127</v>
      </c>
      <c r="AA134" s="10" t="str">
        <f ca="1">HYPERLINK("#"&amp;CELL("direccion",Tabla_471071!A130),"127")</f>
        <v>127</v>
      </c>
      <c r="AB134" s="10" t="str">
        <f ca="1">HYPERLINK("#"&amp;CELL("direccion",Tabla_471062!A130),"127")</f>
        <v>127</v>
      </c>
      <c r="AC134" s="10" t="str">
        <f ca="1">HYPERLINK("#"&amp;CELL("direccion",Tabla_471074!A130),"127")</f>
        <v>127</v>
      </c>
      <c r="AD134" s="5" t="s">
        <v>213</v>
      </c>
      <c r="AE134" s="3">
        <v>46203</v>
      </c>
    </row>
    <row r="135" spans="1:31" x14ac:dyDescent="0.25">
      <c r="A135" s="5">
        <v>2026</v>
      </c>
      <c r="B135" s="3">
        <v>46113</v>
      </c>
      <c r="C135" s="3">
        <v>46203</v>
      </c>
      <c r="D135" s="5" t="s">
        <v>84</v>
      </c>
      <c r="E135" s="5">
        <v>179</v>
      </c>
      <c r="F135" s="5" t="s">
        <v>309</v>
      </c>
      <c r="G135" s="5" t="s">
        <v>309</v>
      </c>
      <c r="H135" s="5" t="s">
        <v>225</v>
      </c>
      <c r="I135" s="5" t="s">
        <v>531</v>
      </c>
      <c r="J135" s="5" t="s">
        <v>608</v>
      </c>
      <c r="K135" s="5" t="s">
        <v>584</v>
      </c>
      <c r="L135" s="5" t="s">
        <v>92</v>
      </c>
      <c r="M135" s="5">
        <v>13546</v>
      </c>
      <c r="N135" s="5" t="s">
        <v>212</v>
      </c>
      <c r="O135" s="5">
        <v>10991.49</v>
      </c>
      <c r="P135" s="5" t="s">
        <v>212</v>
      </c>
      <c r="Q135" s="10" t="str">
        <f ca="1">HYPERLINK("#"&amp;CELL("direccion",Tabla_471065!A131),"128")</f>
        <v>128</v>
      </c>
      <c r="R135" s="10" t="str">
        <f ca="1">HYPERLINK("#"&amp;CELL("direccion",Tabla_471039!A131),"128")</f>
        <v>128</v>
      </c>
      <c r="S135" s="10" t="str">
        <f ca="1">HYPERLINK("#"&amp;CELL("direccion",Tabla_471067!A131),"128")</f>
        <v>128</v>
      </c>
      <c r="T135" s="10" t="str">
        <f ca="1">HYPERLINK("#"&amp;CELL("direccion",Tabla_471023!A131),"128")</f>
        <v>128</v>
      </c>
      <c r="U135" s="10" t="str">
        <f ca="1">HYPERLINK("#"&amp;CELL("direccion",Tabla_471047!A131),"128")</f>
        <v>128</v>
      </c>
      <c r="V135" s="10" t="str">
        <f ca="1">HYPERLINK("#"&amp;CELL("direccion",Tabla_471030!A131),"128")</f>
        <v>128</v>
      </c>
      <c r="W135" s="10" t="str">
        <f ca="1">HYPERLINK("#"&amp;CELL("direccion",Tabla_471041!A131),"128")</f>
        <v>128</v>
      </c>
      <c r="X135" s="10" t="str">
        <f ca="1">HYPERLINK("#"&amp;CELL("direccion",Tabla_471031!A131),"128")</f>
        <v>128</v>
      </c>
      <c r="Y135" s="10" t="str">
        <f ca="1">HYPERLINK("#"&amp;CELL("direccion",Tabla_471032!A131),"128")</f>
        <v>128</v>
      </c>
      <c r="Z135" s="10" t="str">
        <f ca="1">HYPERLINK("#"&amp;CELL("direccion",Tabla_471059!A131),"128")</f>
        <v>128</v>
      </c>
      <c r="AA135" s="10" t="str">
        <f ca="1">HYPERLINK("#"&amp;CELL("direccion",Tabla_471071!A131),"128")</f>
        <v>128</v>
      </c>
      <c r="AB135" s="10" t="str">
        <f ca="1">HYPERLINK("#"&amp;CELL("direccion",Tabla_471062!A131),"128")</f>
        <v>128</v>
      </c>
      <c r="AC135" s="10" t="str">
        <f ca="1">HYPERLINK("#"&amp;CELL("direccion",Tabla_471074!A131),"128")</f>
        <v>128</v>
      </c>
      <c r="AD135" s="5" t="s">
        <v>213</v>
      </c>
      <c r="AE135" s="3">
        <v>46203</v>
      </c>
    </row>
    <row r="136" spans="1:31" x14ac:dyDescent="0.25">
      <c r="A136" s="5">
        <v>2026</v>
      </c>
      <c r="B136" s="3">
        <v>46113</v>
      </c>
      <c r="C136" s="3">
        <v>46203</v>
      </c>
      <c r="D136" s="5" t="s">
        <v>84</v>
      </c>
      <c r="E136" s="5">
        <v>179</v>
      </c>
      <c r="F136" s="5" t="s">
        <v>310</v>
      </c>
      <c r="G136" s="5" t="s">
        <v>310</v>
      </c>
      <c r="H136" s="5" t="s">
        <v>225</v>
      </c>
      <c r="I136" s="5" t="s">
        <v>609</v>
      </c>
      <c r="J136" s="5" t="s">
        <v>610</v>
      </c>
      <c r="K136" s="5" t="s">
        <v>611</v>
      </c>
      <c r="L136" s="5" t="s">
        <v>91</v>
      </c>
      <c r="M136" s="5">
        <v>13546</v>
      </c>
      <c r="N136" s="5" t="s">
        <v>212</v>
      </c>
      <c r="O136" s="5">
        <v>10991.49</v>
      </c>
      <c r="P136" s="5" t="s">
        <v>212</v>
      </c>
      <c r="Q136" s="10" t="str">
        <f ca="1">HYPERLINK("#"&amp;CELL("direccion",Tabla_471065!A132),"129")</f>
        <v>129</v>
      </c>
      <c r="R136" s="10" t="str">
        <f ca="1">HYPERLINK("#"&amp;CELL("direccion",Tabla_471039!A132),"129")</f>
        <v>129</v>
      </c>
      <c r="S136" s="10" t="str">
        <f ca="1">HYPERLINK("#"&amp;CELL("direccion",Tabla_471067!A132),"129")</f>
        <v>129</v>
      </c>
      <c r="T136" s="10" t="str">
        <f ca="1">HYPERLINK("#"&amp;CELL("direccion",Tabla_471023!A132),"129")</f>
        <v>129</v>
      </c>
      <c r="U136" s="10" t="str">
        <f ca="1">HYPERLINK("#"&amp;CELL("direccion",Tabla_471047!A132),"129")</f>
        <v>129</v>
      </c>
      <c r="V136" s="10" t="str">
        <f ca="1">HYPERLINK("#"&amp;CELL("direccion",Tabla_471030!A132),"129")</f>
        <v>129</v>
      </c>
      <c r="W136" s="10" t="str">
        <f ca="1">HYPERLINK("#"&amp;CELL("direccion",Tabla_471041!A132),"129")</f>
        <v>129</v>
      </c>
      <c r="X136" s="10" t="str">
        <f ca="1">HYPERLINK("#"&amp;CELL("direccion",Tabla_471031!A132),"129")</f>
        <v>129</v>
      </c>
      <c r="Y136" s="10" t="str">
        <f ca="1">HYPERLINK("#"&amp;CELL("direccion",Tabla_471032!A132),"129")</f>
        <v>129</v>
      </c>
      <c r="Z136" s="10" t="str">
        <f ca="1">HYPERLINK("#"&amp;CELL("direccion",Tabla_471059!A132),"129")</f>
        <v>129</v>
      </c>
      <c r="AA136" s="10" t="str">
        <f ca="1">HYPERLINK("#"&amp;CELL("direccion",Tabla_471071!A132),"129")</f>
        <v>129</v>
      </c>
      <c r="AB136" s="10" t="str">
        <f ca="1">HYPERLINK("#"&amp;CELL("direccion",Tabla_471062!A132),"129")</f>
        <v>129</v>
      </c>
      <c r="AC136" s="10" t="str">
        <f ca="1">HYPERLINK("#"&amp;CELL("direccion",Tabla_471074!A132),"129")</f>
        <v>129</v>
      </c>
      <c r="AD136" s="5" t="s">
        <v>213</v>
      </c>
      <c r="AE136" s="3">
        <v>46203</v>
      </c>
    </row>
    <row r="137" spans="1:31" x14ac:dyDescent="0.25">
      <c r="A137" s="5">
        <v>2026</v>
      </c>
      <c r="B137" s="3">
        <v>46113</v>
      </c>
      <c r="C137" s="3">
        <v>46203</v>
      </c>
      <c r="D137" s="5" t="s">
        <v>84</v>
      </c>
      <c r="E137" s="5">
        <v>179</v>
      </c>
      <c r="F137" s="5" t="s">
        <v>312</v>
      </c>
      <c r="G137" s="5" t="s">
        <v>312</v>
      </c>
      <c r="H137" s="5" t="s">
        <v>225</v>
      </c>
      <c r="I137" s="5" t="s">
        <v>612</v>
      </c>
      <c r="J137" s="5" t="s">
        <v>408</v>
      </c>
      <c r="K137" s="5" t="s">
        <v>613</v>
      </c>
      <c r="L137" s="5" t="s">
        <v>92</v>
      </c>
      <c r="M137" s="5">
        <v>13546</v>
      </c>
      <c r="N137" s="5" t="s">
        <v>212</v>
      </c>
      <c r="O137" s="5">
        <v>10991.49</v>
      </c>
      <c r="P137" s="5" t="s">
        <v>212</v>
      </c>
      <c r="Q137" s="10" t="str">
        <f ca="1">HYPERLINK("#"&amp;CELL("direccion",Tabla_471065!A133),"130")</f>
        <v>130</v>
      </c>
      <c r="R137" s="10" t="str">
        <f ca="1">HYPERLINK("#"&amp;CELL("direccion",Tabla_471039!A133),"130")</f>
        <v>130</v>
      </c>
      <c r="S137" s="10" t="str">
        <f ca="1">HYPERLINK("#"&amp;CELL("direccion",Tabla_471067!A133),"130")</f>
        <v>130</v>
      </c>
      <c r="T137" s="10" t="str">
        <f ca="1">HYPERLINK("#"&amp;CELL("direccion",Tabla_471023!A133),"130")</f>
        <v>130</v>
      </c>
      <c r="U137" s="10" t="str">
        <f ca="1">HYPERLINK("#"&amp;CELL("direccion",Tabla_471047!A133),"130")</f>
        <v>130</v>
      </c>
      <c r="V137" s="10" t="str">
        <f ca="1">HYPERLINK("#"&amp;CELL("direccion",Tabla_471030!A133),"130")</f>
        <v>130</v>
      </c>
      <c r="W137" s="10" t="str">
        <f ca="1">HYPERLINK("#"&amp;CELL("direccion",Tabla_471041!A133),"130")</f>
        <v>130</v>
      </c>
      <c r="X137" s="10" t="str">
        <f ca="1">HYPERLINK("#"&amp;CELL("direccion",Tabla_471031!A133),"130")</f>
        <v>130</v>
      </c>
      <c r="Y137" s="10" t="str">
        <f ca="1">HYPERLINK("#"&amp;CELL("direccion",Tabla_471032!A133),"130")</f>
        <v>130</v>
      </c>
      <c r="Z137" s="10" t="str">
        <f ca="1">HYPERLINK("#"&amp;CELL("direccion",Tabla_471059!A133),"130")</f>
        <v>130</v>
      </c>
      <c r="AA137" s="10" t="str">
        <f ca="1">HYPERLINK("#"&amp;CELL("direccion",Tabla_471071!A133),"130")</f>
        <v>130</v>
      </c>
      <c r="AB137" s="10" t="str">
        <f ca="1">HYPERLINK("#"&amp;CELL("direccion",Tabla_471062!A133),"130")</f>
        <v>130</v>
      </c>
      <c r="AC137" s="10" t="str">
        <f ca="1">HYPERLINK("#"&amp;CELL("direccion",Tabla_471074!A133),"130")</f>
        <v>130</v>
      </c>
      <c r="AD137" s="5" t="s">
        <v>213</v>
      </c>
      <c r="AE137" s="3">
        <v>46203</v>
      </c>
    </row>
    <row r="138" spans="1:31" x14ac:dyDescent="0.25">
      <c r="A138" s="5">
        <v>2026</v>
      </c>
      <c r="B138" s="3">
        <v>46113</v>
      </c>
      <c r="C138" s="3">
        <v>46203</v>
      </c>
      <c r="D138" s="5" t="s">
        <v>84</v>
      </c>
      <c r="E138" s="5">
        <v>179</v>
      </c>
      <c r="F138" s="5" t="s">
        <v>312</v>
      </c>
      <c r="G138" s="5" t="s">
        <v>312</v>
      </c>
      <c r="H138" s="5" t="s">
        <v>225</v>
      </c>
      <c r="I138" s="5" t="s">
        <v>614</v>
      </c>
      <c r="J138" s="5" t="s">
        <v>408</v>
      </c>
      <c r="K138" s="5" t="s">
        <v>615</v>
      </c>
      <c r="L138" s="5" t="s">
        <v>92</v>
      </c>
      <c r="M138" s="5">
        <v>13546</v>
      </c>
      <c r="N138" s="5" t="s">
        <v>212</v>
      </c>
      <c r="O138" s="5">
        <v>10991.49</v>
      </c>
      <c r="P138" s="5" t="s">
        <v>212</v>
      </c>
      <c r="Q138" s="10" t="str">
        <f ca="1">HYPERLINK("#"&amp;CELL("direccion",Tabla_471065!A134),"131")</f>
        <v>131</v>
      </c>
      <c r="R138" s="10" t="str">
        <f ca="1">HYPERLINK("#"&amp;CELL("direccion",Tabla_471039!A134),"131")</f>
        <v>131</v>
      </c>
      <c r="S138" s="10" t="str">
        <f ca="1">HYPERLINK("#"&amp;CELL("direccion",Tabla_471067!A134),"131")</f>
        <v>131</v>
      </c>
      <c r="T138" s="10" t="str">
        <f ca="1">HYPERLINK("#"&amp;CELL("direccion",Tabla_471023!A134),"131")</f>
        <v>131</v>
      </c>
      <c r="U138" s="10" t="str">
        <f ca="1">HYPERLINK("#"&amp;CELL("direccion",Tabla_471047!A134),"131")</f>
        <v>131</v>
      </c>
      <c r="V138" s="10" t="str">
        <f ca="1">HYPERLINK("#"&amp;CELL("direccion",Tabla_471030!A134),"131")</f>
        <v>131</v>
      </c>
      <c r="W138" s="10" t="str">
        <f ca="1">HYPERLINK("#"&amp;CELL("direccion",Tabla_471041!A134),"131")</f>
        <v>131</v>
      </c>
      <c r="X138" s="10" t="str">
        <f ca="1">HYPERLINK("#"&amp;CELL("direccion",Tabla_471031!A134),"131")</f>
        <v>131</v>
      </c>
      <c r="Y138" s="10" t="str">
        <f ca="1">HYPERLINK("#"&amp;CELL("direccion",Tabla_471032!A134),"131")</f>
        <v>131</v>
      </c>
      <c r="Z138" s="10" t="str">
        <f ca="1">HYPERLINK("#"&amp;CELL("direccion",Tabla_471059!A134),"131")</f>
        <v>131</v>
      </c>
      <c r="AA138" s="10" t="str">
        <f ca="1">HYPERLINK("#"&amp;CELL("direccion",Tabla_471071!A134),"131")</f>
        <v>131</v>
      </c>
      <c r="AB138" s="10" t="str">
        <f ca="1">HYPERLINK("#"&amp;CELL("direccion",Tabla_471062!A134),"131")</f>
        <v>131</v>
      </c>
      <c r="AC138" s="10" t="str">
        <f ca="1">HYPERLINK("#"&amp;CELL("direccion",Tabla_471074!A134),"131")</f>
        <v>131</v>
      </c>
      <c r="AD138" s="5" t="s">
        <v>213</v>
      </c>
      <c r="AE138" s="3">
        <v>46203</v>
      </c>
    </row>
    <row r="139" spans="1:31" x14ac:dyDescent="0.25">
      <c r="A139" s="5">
        <v>2026</v>
      </c>
      <c r="B139" s="3">
        <v>46113</v>
      </c>
      <c r="C139" s="3">
        <v>46203</v>
      </c>
      <c r="D139" s="5" t="s">
        <v>84</v>
      </c>
      <c r="E139" s="5">
        <v>179</v>
      </c>
      <c r="F139" s="5" t="s">
        <v>310</v>
      </c>
      <c r="G139" s="5" t="s">
        <v>310</v>
      </c>
      <c r="H139" s="5" t="s">
        <v>225</v>
      </c>
      <c r="I139" s="5" t="s">
        <v>440</v>
      </c>
      <c r="J139" s="5" t="s">
        <v>616</v>
      </c>
      <c r="K139" s="5" t="s">
        <v>471</v>
      </c>
      <c r="L139" s="5" t="s">
        <v>91</v>
      </c>
      <c r="M139" s="5">
        <v>13546</v>
      </c>
      <c r="N139" s="5" t="s">
        <v>212</v>
      </c>
      <c r="O139" s="5">
        <v>10991.49</v>
      </c>
      <c r="P139" s="5" t="s">
        <v>212</v>
      </c>
      <c r="Q139" s="10" t="str">
        <f ca="1">HYPERLINK("#"&amp;CELL("direccion",Tabla_471065!A135),"132")</f>
        <v>132</v>
      </c>
      <c r="R139" s="10" t="str">
        <f ca="1">HYPERLINK("#"&amp;CELL("direccion",Tabla_471039!A135),"132")</f>
        <v>132</v>
      </c>
      <c r="S139" s="10" t="str">
        <f ca="1">HYPERLINK("#"&amp;CELL("direccion",Tabla_471067!A135),"132")</f>
        <v>132</v>
      </c>
      <c r="T139" s="10" t="str">
        <f ca="1">HYPERLINK("#"&amp;CELL("direccion",Tabla_471023!A135),"132")</f>
        <v>132</v>
      </c>
      <c r="U139" s="10" t="str">
        <f ca="1">HYPERLINK("#"&amp;CELL("direccion",Tabla_471047!A135),"132")</f>
        <v>132</v>
      </c>
      <c r="V139" s="10" t="str">
        <f ca="1">HYPERLINK("#"&amp;CELL("direccion",Tabla_471030!A135),"132")</f>
        <v>132</v>
      </c>
      <c r="W139" s="10" t="str">
        <f ca="1">HYPERLINK("#"&amp;CELL("direccion",Tabla_471041!A135),"132")</f>
        <v>132</v>
      </c>
      <c r="X139" s="10" t="str">
        <f ca="1">HYPERLINK("#"&amp;CELL("direccion",Tabla_471031!A135),"132")</f>
        <v>132</v>
      </c>
      <c r="Y139" s="10" t="str">
        <f ca="1">HYPERLINK("#"&amp;CELL("direccion",Tabla_471032!A135),"132")</f>
        <v>132</v>
      </c>
      <c r="Z139" s="10" t="str">
        <f ca="1">HYPERLINK("#"&amp;CELL("direccion",Tabla_471059!A135),"132")</f>
        <v>132</v>
      </c>
      <c r="AA139" s="10" t="str">
        <f ca="1">HYPERLINK("#"&amp;CELL("direccion",Tabla_471071!A135),"132")</f>
        <v>132</v>
      </c>
      <c r="AB139" s="10" t="str">
        <f ca="1">HYPERLINK("#"&amp;CELL("direccion",Tabla_471062!A135),"132")</f>
        <v>132</v>
      </c>
      <c r="AC139" s="10" t="str">
        <f ca="1">HYPERLINK("#"&amp;CELL("direccion",Tabla_471074!A135),"132")</f>
        <v>132</v>
      </c>
      <c r="AD139" s="5" t="s">
        <v>213</v>
      </c>
      <c r="AE139" s="3">
        <v>46203</v>
      </c>
    </row>
    <row r="140" spans="1:31" x14ac:dyDescent="0.25">
      <c r="A140" s="5">
        <v>2026</v>
      </c>
      <c r="B140" s="3">
        <v>46113</v>
      </c>
      <c r="C140" s="3">
        <v>46203</v>
      </c>
      <c r="D140" s="5" t="s">
        <v>84</v>
      </c>
      <c r="E140" s="5">
        <v>179</v>
      </c>
      <c r="F140" s="5" t="s">
        <v>310</v>
      </c>
      <c r="G140" s="5" t="s">
        <v>310</v>
      </c>
      <c r="H140" s="5" t="s">
        <v>225</v>
      </c>
      <c r="I140" s="5" t="s">
        <v>617</v>
      </c>
      <c r="J140" s="5" t="s">
        <v>446</v>
      </c>
      <c r="K140" s="5" t="s">
        <v>368</v>
      </c>
      <c r="L140" s="5" t="s">
        <v>91</v>
      </c>
      <c r="M140" s="5">
        <v>13546</v>
      </c>
      <c r="N140" s="5" t="s">
        <v>212</v>
      </c>
      <c r="O140" s="5">
        <v>10991.49</v>
      </c>
      <c r="P140" s="5" t="s">
        <v>212</v>
      </c>
      <c r="Q140" s="10" t="str">
        <f ca="1">HYPERLINK("#"&amp;CELL("direccion",Tabla_471065!A136),"133")</f>
        <v>133</v>
      </c>
      <c r="R140" s="10" t="str">
        <f ca="1">HYPERLINK("#"&amp;CELL("direccion",Tabla_471039!A136),"133")</f>
        <v>133</v>
      </c>
      <c r="S140" s="10" t="str">
        <f ca="1">HYPERLINK("#"&amp;CELL("direccion",Tabla_471067!A136),"133")</f>
        <v>133</v>
      </c>
      <c r="T140" s="10" t="str">
        <f ca="1">HYPERLINK("#"&amp;CELL("direccion",Tabla_471023!A136),"133")</f>
        <v>133</v>
      </c>
      <c r="U140" s="10" t="str">
        <f ca="1">HYPERLINK("#"&amp;CELL("direccion",Tabla_471047!A136),"133")</f>
        <v>133</v>
      </c>
      <c r="V140" s="10" t="str">
        <f ca="1">HYPERLINK("#"&amp;CELL("direccion",Tabla_471030!A136),"133")</f>
        <v>133</v>
      </c>
      <c r="W140" s="10" t="str">
        <f ca="1">HYPERLINK("#"&amp;CELL("direccion",Tabla_471041!A136),"133")</f>
        <v>133</v>
      </c>
      <c r="X140" s="10" t="str">
        <f ca="1">HYPERLINK("#"&amp;CELL("direccion",Tabla_471031!A136),"133")</f>
        <v>133</v>
      </c>
      <c r="Y140" s="10" t="str">
        <f ca="1">HYPERLINK("#"&amp;CELL("direccion",Tabla_471032!A136),"133")</f>
        <v>133</v>
      </c>
      <c r="Z140" s="10" t="str">
        <f ca="1">HYPERLINK("#"&amp;CELL("direccion",Tabla_471059!A136),"133")</f>
        <v>133</v>
      </c>
      <c r="AA140" s="10" t="str">
        <f ca="1">HYPERLINK("#"&amp;CELL("direccion",Tabla_471071!A136),"133")</f>
        <v>133</v>
      </c>
      <c r="AB140" s="10" t="str">
        <f ca="1">HYPERLINK("#"&amp;CELL("direccion",Tabla_471062!A136),"133")</f>
        <v>133</v>
      </c>
      <c r="AC140" s="10" t="str">
        <f ca="1">HYPERLINK("#"&amp;CELL("direccion",Tabla_471074!A136),"133")</f>
        <v>133</v>
      </c>
      <c r="AD140" s="5" t="s">
        <v>213</v>
      </c>
      <c r="AE140" s="3">
        <v>46203</v>
      </c>
    </row>
    <row r="141" spans="1:31" x14ac:dyDescent="0.25">
      <c r="A141" s="5">
        <v>2026</v>
      </c>
      <c r="B141" s="3">
        <v>46113</v>
      </c>
      <c r="C141" s="3">
        <v>46203</v>
      </c>
      <c r="D141" s="5" t="s">
        <v>84</v>
      </c>
      <c r="E141" s="5">
        <v>179</v>
      </c>
      <c r="F141" s="5" t="s">
        <v>310</v>
      </c>
      <c r="G141" s="5" t="s">
        <v>310</v>
      </c>
      <c r="H141" s="5" t="s">
        <v>225</v>
      </c>
      <c r="I141" s="5" t="s">
        <v>618</v>
      </c>
      <c r="J141" s="5" t="s">
        <v>619</v>
      </c>
      <c r="K141" s="5" t="s">
        <v>387</v>
      </c>
      <c r="L141" s="5" t="s">
        <v>91</v>
      </c>
      <c r="M141" s="5">
        <v>12475</v>
      </c>
      <c r="N141" s="5" t="s">
        <v>212</v>
      </c>
      <c r="O141" s="5">
        <v>10232.27</v>
      </c>
      <c r="P141" s="5" t="s">
        <v>212</v>
      </c>
      <c r="Q141" s="10" t="str">
        <f ca="1">HYPERLINK("#"&amp;CELL("direccion",Tabla_471065!A137),"134")</f>
        <v>134</v>
      </c>
      <c r="R141" s="10" t="str">
        <f ca="1">HYPERLINK("#"&amp;CELL("direccion",Tabla_471039!A137),"134")</f>
        <v>134</v>
      </c>
      <c r="S141" s="10" t="str">
        <f ca="1">HYPERLINK("#"&amp;CELL("direccion",Tabla_471067!A137),"134")</f>
        <v>134</v>
      </c>
      <c r="T141" s="10" t="str">
        <f ca="1">HYPERLINK("#"&amp;CELL("direccion",Tabla_471023!A137),"134")</f>
        <v>134</v>
      </c>
      <c r="U141" s="10" t="str">
        <f ca="1">HYPERLINK("#"&amp;CELL("direccion",Tabla_471047!A137),"134")</f>
        <v>134</v>
      </c>
      <c r="V141" s="10" t="str">
        <f ca="1">HYPERLINK("#"&amp;CELL("direccion",Tabla_471030!A137),"134")</f>
        <v>134</v>
      </c>
      <c r="W141" s="10" t="str">
        <f ca="1">HYPERLINK("#"&amp;CELL("direccion",Tabla_471041!A137),"134")</f>
        <v>134</v>
      </c>
      <c r="X141" s="10" t="str">
        <f ca="1">HYPERLINK("#"&amp;CELL("direccion",Tabla_471031!A137),"134")</f>
        <v>134</v>
      </c>
      <c r="Y141" s="10" t="str">
        <f ca="1">HYPERLINK("#"&amp;CELL("direccion",Tabla_471032!A137),"134")</f>
        <v>134</v>
      </c>
      <c r="Z141" s="10" t="str">
        <f ca="1">HYPERLINK("#"&amp;CELL("direccion",Tabla_471059!A137),"134")</f>
        <v>134</v>
      </c>
      <c r="AA141" s="10" t="str">
        <f ca="1">HYPERLINK("#"&amp;CELL("direccion",Tabla_471071!A137),"134")</f>
        <v>134</v>
      </c>
      <c r="AB141" s="10" t="str">
        <f ca="1">HYPERLINK("#"&amp;CELL("direccion",Tabla_471062!A137),"134")</f>
        <v>134</v>
      </c>
      <c r="AC141" s="10" t="str">
        <f ca="1">HYPERLINK("#"&amp;CELL("direccion",Tabla_471074!A137),"134")</f>
        <v>134</v>
      </c>
      <c r="AD141" s="5" t="s">
        <v>213</v>
      </c>
      <c r="AE141" s="3">
        <v>46203</v>
      </c>
    </row>
    <row r="142" spans="1:31" x14ac:dyDescent="0.25">
      <c r="A142" s="5">
        <v>2026</v>
      </c>
      <c r="B142" s="3">
        <v>46113</v>
      </c>
      <c r="C142" s="3">
        <v>46203</v>
      </c>
      <c r="D142" s="5" t="s">
        <v>84</v>
      </c>
      <c r="E142" s="5">
        <v>169</v>
      </c>
      <c r="F142" s="5" t="s">
        <v>313</v>
      </c>
      <c r="G142" s="5" t="s">
        <v>313</v>
      </c>
      <c r="H142" s="5" t="s">
        <v>225</v>
      </c>
      <c r="I142" s="5" t="s">
        <v>620</v>
      </c>
      <c r="J142" s="5" t="s">
        <v>621</v>
      </c>
      <c r="K142" s="5" t="s">
        <v>622</v>
      </c>
      <c r="L142" s="5" t="s">
        <v>91</v>
      </c>
      <c r="M142" s="5">
        <v>11941</v>
      </c>
      <c r="N142" s="5" t="s">
        <v>212</v>
      </c>
      <c r="O142" s="5">
        <v>9675.8300000000017</v>
      </c>
      <c r="P142" s="5" t="s">
        <v>212</v>
      </c>
      <c r="Q142" s="10" t="str">
        <f ca="1">HYPERLINK("#"&amp;CELL("direccion",Tabla_471065!A138),"135")</f>
        <v>135</v>
      </c>
      <c r="R142" s="10" t="str">
        <f ca="1">HYPERLINK("#"&amp;CELL("direccion",Tabla_471039!A138),"135")</f>
        <v>135</v>
      </c>
      <c r="S142" s="10" t="str">
        <f ca="1">HYPERLINK("#"&amp;CELL("direccion",Tabla_471067!A138),"135")</f>
        <v>135</v>
      </c>
      <c r="T142" s="10" t="str">
        <f ca="1">HYPERLINK("#"&amp;CELL("direccion",Tabla_471023!A138),"135")</f>
        <v>135</v>
      </c>
      <c r="U142" s="10" t="str">
        <f ca="1">HYPERLINK("#"&amp;CELL("direccion",Tabla_471047!A138),"135")</f>
        <v>135</v>
      </c>
      <c r="V142" s="10" t="str">
        <f ca="1">HYPERLINK("#"&amp;CELL("direccion",Tabla_471030!A138),"135")</f>
        <v>135</v>
      </c>
      <c r="W142" s="10" t="str">
        <f ca="1">HYPERLINK("#"&amp;CELL("direccion",Tabla_471041!A138),"135")</f>
        <v>135</v>
      </c>
      <c r="X142" s="10" t="str">
        <f ca="1">HYPERLINK("#"&amp;CELL("direccion",Tabla_471031!A138),"135")</f>
        <v>135</v>
      </c>
      <c r="Y142" s="10" t="str">
        <f ca="1">HYPERLINK("#"&amp;CELL("direccion",Tabla_471032!A138),"135")</f>
        <v>135</v>
      </c>
      <c r="Z142" s="10" t="str">
        <f ca="1">HYPERLINK("#"&amp;CELL("direccion",Tabla_471059!A138),"135")</f>
        <v>135</v>
      </c>
      <c r="AA142" s="10" t="str">
        <f ca="1">HYPERLINK("#"&amp;CELL("direccion",Tabla_471071!A138),"135")</f>
        <v>135</v>
      </c>
      <c r="AB142" s="10" t="str">
        <f ca="1">HYPERLINK("#"&amp;CELL("direccion",Tabla_471062!A138),"135")</f>
        <v>135</v>
      </c>
      <c r="AC142" s="10" t="str">
        <f ca="1">HYPERLINK("#"&amp;CELL("direccion",Tabla_471074!A138),"135")</f>
        <v>135</v>
      </c>
      <c r="AD142" s="5" t="s">
        <v>213</v>
      </c>
      <c r="AE142" s="3">
        <v>46203</v>
      </c>
    </row>
    <row r="143" spans="1:31" x14ac:dyDescent="0.25">
      <c r="A143" s="5">
        <v>2026</v>
      </c>
      <c r="B143" s="3">
        <v>46113</v>
      </c>
      <c r="C143" s="3">
        <v>46203</v>
      </c>
      <c r="D143" s="5" t="s">
        <v>84</v>
      </c>
      <c r="E143" s="5">
        <v>169</v>
      </c>
      <c r="F143" s="5" t="s">
        <v>314</v>
      </c>
      <c r="G143" s="5" t="s">
        <v>314</v>
      </c>
      <c r="H143" s="5" t="s">
        <v>225</v>
      </c>
      <c r="I143" s="5" t="s">
        <v>623</v>
      </c>
      <c r="J143" s="5" t="s">
        <v>624</v>
      </c>
      <c r="K143" s="5" t="s">
        <v>368</v>
      </c>
      <c r="L143" s="5" t="s">
        <v>92</v>
      </c>
      <c r="M143" s="5">
        <v>11941</v>
      </c>
      <c r="N143" s="5" t="s">
        <v>212</v>
      </c>
      <c r="O143" s="5">
        <v>9675.8300000000017</v>
      </c>
      <c r="P143" s="5" t="s">
        <v>212</v>
      </c>
      <c r="Q143" s="10" t="str">
        <f ca="1">HYPERLINK("#"&amp;CELL("direccion",Tabla_471065!A139),"136")</f>
        <v>136</v>
      </c>
      <c r="R143" s="10" t="str">
        <f ca="1">HYPERLINK("#"&amp;CELL("direccion",Tabla_471039!A139),"136")</f>
        <v>136</v>
      </c>
      <c r="S143" s="10" t="str">
        <f ca="1">HYPERLINK("#"&amp;CELL("direccion",Tabla_471067!A139),"136")</f>
        <v>136</v>
      </c>
      <c r="T143" s="10" t="str">
        <f ca="1">HYPERLINK("#"&amp;CELL("direccion",Tabla_471023!A139),"136")</f>
        <v>136</v>
      </c>
      <c r="U143" s="10" t="str">
        <f ca="1">HYPERLINK("#"&amp;CELL("direccion",Tabla_471047!A139),"136")</f>
        <v>136</v>
      </c>
      <c r="V143" s="10" t="str">
        <f ca="1">HYPERLINK("#"&amp;CELL("direccion",Tabla_471030!A139),"136")</f>
        <v>136</v>
      </c>
      <c r="W143" s="10" t="str">
        <f ca="1">HYPERLINK("#"&amp;CELL("direccion",Tabla_471041!A139),"136")</f>
        <v>136</v>
      </c>
      <c r="X143" s="10" t="str">
        <f ca="1">HYPERLINK("#"&amp;CELL("direccion",Tabla_471031!A139),"136")</f>
        <v>136</v>
      </c>
      <c r="Y143" s="10" t="str">
        <f ca="1">HYPERLINK("#"&amp;CELL("direccion",Tabla_471032!A139),"136")</f>
        <v>136</v>
      </c>
      <c r="Z143" s="10" t="str">
        <f ca="1">HYPERLINK("#"&amp;CELL("direccion",Tabla_471059!A139),"136")</f>
        <v>136</v>
      </c>
      <c r="AA143" s="10" t="str">
        <f ca="1">HYPERLINK("#"&amp;CELL("direccion",Tabla_471071!A139),"136")</f>
        <v>136</v>
      </c>
      <c r="AB143" s="10" t="str">
        <f ca="1">HYPERLINK("#"&amp;CELL("direccion",Tabla_471062!A139),"136")</f>
        <v>136</v>
      </c>
      <c r="AC143" s="10" t="str">
        <f ca="1">HYPERLINK("#"&amp;CELL("direccion",Tabla_471074!A139),"136")</f>
        <v>136</v>
      </c>
      <c r="AD143" s="5" t="s">
        <v>213</v>
      </c>
      <c r="AE143" s="3">
        <v>46203</v>
      </c>
    </row>
    <row r="144" spans="1:31" x14ac:dyDescent="0.25">
      <c r="A144" s="5">
        <v>2026</v>
      </c>
      <c r="B144" s="3">
        <v>46113</v>
      </c>
      <c r="C144" s="3">
        <v>46203</v>
      </c>
      <c r="D144" s="5" t="s">
        <v>84</v>
      </c>
      <c r="E144" s="5">
        <v>169</v>
      </c>
      <c r="F144" s="5" t="s">
        <v>314</v>
      </c>
      <c r="G144" s="5" t="s">
        <v>314</v>
      </c>
      <c r="H144" s="5" t="s">
        <v>225</v>
      </c>
      <c r="I144" s="5" t="s">
        <v>625</v>
      </c>
      <c r="J144" s="5" t="s">
        <v>454</v>
      </c>
      <c r="K144" s="5" t="s">
        <v>356</v>
      </c>
      <c r="L144" s="5" t="s">
        <v>91</v>
      </c>
      <c r="M144" s="5">
        <v>11941</v>
      </c>
      <c r="N144" s="5" t="s">
        <v>212</v>
      </c>
      <c r="O144" s="5">
        <v>9675.8300000000017</v>
      </c>
      <c r="P144" s="5" t="s">
        <v>212</v>
      </c>
      <c r="Q144" s="10" t="str">
        <f ca="1">HYPERLINK("#"&amp;CELL("direccion",Tabla_471065!A140),"137")</f>
        <v>137</v>
      </c>
      <c r="R144" s="10" t="str">
        <f ca="1">HYPERLINK("#"&amp;CELL("direccion",Tabla_471039!A140),"137")</f>
        <v>137</v>
      </c>
      <c r="S144" s="10" t="str">
        <f ca="1">HYPERLINK("#"&amp;CELL("direccion",Tabla_471067!A140),"137")</f>
        <v>137</v>
      </c>
      <c r="T144" s="10" t="str">
        <f ca="1">HYPERLINK("#"&amp;CELL("direccion",Tabla_471023!A140),"137")</f>
        <v>137</v>
      </c>
      <c r="U144" s="10" t="str">
        <f ca="1">HYPERLINK("#"&amp;CELL("direccion",Tabla_471047!A140),"137")</f>
        <v>137</v>
      </c>
      <c r="V144" s="10" t="str">
        <f ca="1">HYPERLINK("#"&amp;CELL("direccion",Tabla_471030!A140),"137")</f>
        <v>137</v>
      </c>
      <c r="W144" s="10" t="str">
        <f ca="1">HYPERLINK("#"&amp;CELL("direccion",Tabla_471041!A140),"137")</f>
        <v>137</v>
      </c>
      <c r="X144" s="10" t="str">
        <f ca="1">HYPERLINK("#"&amp;CELL("direccion",Tabla_471031!A140),"137")</f>
        <v>137</v>
      </c>
      <c r="Y144" s="10" t="str">
        <f ca="1">HYPERLINK("#"&amp;CELL("direccion",Tabla_471032!A140),"137")</f>
        <v>137</v>
      </c>
      <c r="Z144" s="10" t="str">
        <f ca="1">HYPERLINK("#"&amp;CELL("direccion",Tabla_471059!A140),"137")</f>
        <v>137</v>
      </c>
      <c r="AA144" s="10" t="str">
        <f ca="1">HYPERLINK("#"&amp;CELL("direccion",Tabla_471071!A140),"137")</f>
        <v>137</v>
      </c>
      <c r="AB144" s="10" t="str">
        <f ca="1">HYPERLINK("#"&amp;CELL("direccion",Tabla_471062!A140),"137")</f>
        <v>137</v>
      </c>
      <c r="AC144" s="10" t="str">
        <f ca="1">HYPERLINK("#"&amp;CELL("direccion",Tabla_471074!A140),"137")</f>
        <v>137</v>
      </c>
      <c r="AD144" s="5" t="s">
        <v>213</v>
      </c>
      <c r="AE144" s="3">
        <v>46203</v>
      </c>
    </row>
    <row r="145" spans="1:31" x14ac:dyDescent="0.25">
      <c r="A145" s="5">
        <v>2026</v>
      </c>
      <c r="B145" s="3">
        <v>46113</v>
      </c>
      <c r="C145" s="3">
        <v>46203</v>
      </c>
      <c r="D145" s="5" t="s">
        <v>84</v>
      </c>
      <c r="E145" s="5">
        <v>169</v>
      </c>
      <c r="F145" s="5" t="s">
        <v>314</v>
      </c>
      <c r="G145" s="5" t="s">
        <v>314</v>
      </c>
      <c r="H145" s="5" t="s">
        <v>225</v>
      </c>
      <c r="I145" s="5" t="s">
        <v>626</v>
      </c>
      <c r="J145" s="5" t="s">
        <v>627</v>
      </c>
      <c r="K145" s="5" t="s">
        <v>628</v>
      </c>
      <c r="L145" s="5" t="s">
        <v>92</v>
      </c>
      <c r="M145" s="5">
        <v>10868</v>
      </c>
      <c r="N145" s="5" t="s">
        <v>212</v>
      </c>
      <c r="O145" s="5">
        <v>8900.43</v>
      </c>
      <c r="P145" s="5" t="s">
        <v>212</v>
      </c>
      <c r="Q145" s="10" t="str">
        <f ca="1">HYPERLINK("#"&amp;CELL("direccion",Tabla_471065!A141),"138")</f>
        <v>138</v>
      </c>
      <c r="R145" s="10" t="str">
        <f ca="1">HYPERLINK("#"&amp;CELL("direccion",Tabla_471039!A141),"138")</f>
        <v>138</v>
      </c>
      <c r="S145" s="10" t="str">
        <f ca="1">HYPERLINK("#"&amp;CELL("direccion",Tabla_471067!A141),"138")</f>
        <v>138</v>
      </c>
      <c r="T145" s="10" t="str">
        <f ca="1">HYPERLINK("#"&amp;CELL("direccion",Tabla_471023!A141),"138")</f>
        <v>138</v>
      </c>
      <c r="U145" s="10" t="str">
        <f ca="1">HYPERLINK("#"&amp;CELL("direccion",Tabla_471047!A141),"138")</f>
        <v>138</v>
      </c>
      <c r="V145" s="10" t="str">
        <f ca="1">HYPERLINK("#"&amp;CELL("direccion",Tabla_471030!A141),"138")</f>
        <v>138</v>
      </c>
      <c r="W145" s="10" t="str">
        <f ca="1">HYPERLINK("#"&amp;CELL("direccion",Tabla_471041!A141),"138")</f>
        <v>138</v>
      </c>
      <c r="X145" s="10" t="str">
        <f ca="1">HYPERLINK("#"&amp;CELL("direccion",Tabla_471031!A141),"138")</f>
        <v>138</v>
      </c>
      <c r="Y145" s="10" t="str">
        <f ca="1">HYPERLINK("#"&amp;CELL("direccion",Tabla_471032!A141),"138")</f>
        <v>138</v>
      </c>
      <c r="Z145" s="10" t="str">
        <f ca="1">HYPERLINK("#"&amp;CELL("direccion",Tabla_471059!A141),"138")</f>
        <v>138</v>
      </c>
      <c r="AA145" s="10" t="str">
        <f ca="1">HYPERLINK("#"&amp;CELL("direccion",Tabla_471071!A141),"138")</f>
        <v>138</v>
      </c>
      <c r="AB145" s="10" t="str">
        <f ca="1">HYPERLINK("#"&amp;CELL("direccion",Tabla_471062!A141),"138")</f>
        <v>138</v>
      </c>
      <c r="AC145" s="10" t="str">
        <f ca="1">HYPERLINK("#"&amp;CELL("direccion",Tabla_471074!A141),"138")</f>
        <v>138</v>
      </c>
      <c r="AD145" s="5" t="s">
        <v>213</v>
      </c>
      <c r="AE145" s="3">
        <v>46203</v>
      </c>
    </row>
    <row r="146" spans="1:31" x14ac:dyDescent="0.25">
      <c r="A146" s="5">
        <v>2026</v>
      </c>
      <c r="B146" s="3">
        <v>46113</v>
      </c>
      <c r="C146" s="3">
        <v>46203</v>
      </c>
      <c r="D146" s="5" t="s">
        <v>84</v>
      </c>
      <c r="E146" s="5">
        <v>169</v>
      </c>
      <c r="F146" s="5" t="s">
        <v>314</v>
      </c>
      <c r="G146" s="5" t="s">
        <v>314</v>
      </c>
      <c r="H146" s="5" t="s">
        <v>225</v>
      </c>
      <c r="I146" s="5" t="s">
        <v>629</v>
      </c>
      <c r="J146" s="5" t="s">
        <v>630</v>
      </c>
      <c r="K146" s="5" t="s">
        <v>482</v>
      </c>
      <c r="L146" s="5" t="s">
        <v>91</v>
      </c>
      <c r="M146" s="5">
        <v>11941</v>
      </c>
      <c r="N146" s="5" t="s">
        <v>212</v>
      </c>
      <c r="O146" s="5">
        <v>9675.8300000000017</v>
      </c>
      <c r="P146" s="5" t="s">
        <v>212</v>
      </c>
      <c r="Q146" s="10" t="str">
        <f ca="1">HYPERLINK("#"&amp;CELL("direccion",Tabla_471065!A142),"139")</f>
        <v>139</v>
      </c>
      <c r="R146" s="10" t="str">
        <f ca="1">HYPERLINK("#"&amp;CELL("direccion",Tabla_471039!A142),"139")</f>
        <v>139</v>
      </c>
      <c r="S146" s="10" t="str">
        <f ca="1">HYPERLINK("#"&amp;CELL("direccion",Tabla_471067!A142),"139")</f>
        <v>139</v>
      </c>
      <c r="T146" s="10" t="str">
        <f ca="1">HYPERLINK("#"&amp;CELL("direccion",Tabla_471023!A142),"139")</f>
        <v>139</v>
      </c>
      <c r="U146" s="10" t="str">
        <f ca="1">HYPERLINK("#"&amp;CELL("direccion",Tabla_471047!A142),"139")</f>
        <v>139</v>
      </c>
      <c r="V146" s="10" t="str">
        <f ca="1">HYPERLINK("#"&amp;CELL("direccion",Tabla_471030!A142),"139")</f>
        <v>139</v>
      </c>
      <c r="W146" s="10" t="str">
        <f ca="1">HYPERLINK("#"&amp;CELL("direccion",Tabla_471041!A142),"139")</f>
        <v>139</v>
      </c>
      <c r="X146" s="10" t="str">
        <f ca="1">HYPERLINK("#"&amp;CELL("direccion",Tabla_471031!A142),"139")</f>
        <v>139</v>
      </c>
      <c r="Y146" s="10" t="str">
        <f ca="1">HYPERLINK("#"&amp;CELL("direccion",Tabla_471032!A142),"139")</f>
        <v>139</v>
      </c>
      <c r="Z146" s="10" t="str">
        <f ca="1">HYPERLINK("#"&amp;CELL("direccion",Tabla_471059!A142),"139")</f>
        <v>139</v>
      </c>
      <c r="AA146" s="10" t="str">
        <f ca="1">HYPERLINK("#"&amp;CELL("direccion",Tabla_471071!A142),"139")</f>
        <v>139</v>
      </c>
      <c r="AB146" s="10" t="str">
        <f ca="1">HYPERLINK("#"&amp;CELL("direccion",Tabla_471062!A142),"139")</f>
        <v>139</v>
      </c>
      <c r="AC146" s="10" t="str">
        <f ca="1">HYPERLINK("#"&amp;CELL("direccion",Tabla_471074!A142),"139")</f>
        <v>139</v>
      </c>
      <c r="AD146" s="5" t="s">
        <v>213</v>
      </c>
      <c r="AE146" s="3">
        <v>46203</v>
      </c>
    </row>
    <row r="147" spans="1:31" x14ac:dyDescent="0.25">
      <c r="A147" s="5">
        <v>2026</v>
      </c>
      <c r="B147" s="3">
        <v>46113</v>
      </c>
      <c r="C147" s="3">
        <v>46203</v>
      </c>
      <c r="D147" s="5" t="s">
        <v>84</v>
      </c>
      <c r="E147" s="5">
        <v>169</v>
      </c>
      <c r="F147" s="5" t="s">
        <v>315</v>
      </c>
      <c r="G147" s="5" t="s">
        <v>315</v>
      </c>
      <c r="H147" s="5" t="s">
        <v>225</v>
      </c>
      <c r="I147" s="5" t="s">
        <v>497</v>
      </c>
      <c r="J147" s="5" t="s">
        <v>408</v>
      </c>
      <c r="K147" s="5" t="s">
        <v>406</v>
      </c>
      <c r="L147" s="5" t="s">
        <v>91</v>
      </c>
      <c r="M147" s="5">
        <v>11941</v>
      </c>
      <c r="N147" s="5" t="s">
        <v>212</v>
      </c>
      <c r="O147" s="5">
        <v>9675.8300000000017</v>
      </c>
      <c r="P147" s="5" t="s">
        <v>212</v>
      </c>
      <c r="Q147" s="10" t="str">
        <f ca="1">HYPERLINK("#"&amp;CELL("direccion",Tabla_471065!A143),"140")</f>
        <v>140</v>
      </c>
      <c r="R147" s="10" t="str">
        <f ca="1">HYPERLINK("#"&amp;CELL("direccion",Tabla_471039!A143),"140")</f>
        <v>140</v>
      </c>
      <c r="S147" s="10" t="str">
        <f ca="1">HYPERLINK("#"&amp;CELL("direccion",Tabla_471067!A143),"140")</f>
        <v>140</v>
      </c>
      <c r="T147" s="10" t="str">
        <f ca="1">HYPERLINK("#"&amp;CELL("direccion",Tabla_471023!A143),"140")</f>
        <v>140</v>
      </c>
      <c r="U147" s="10" t="str">
        <f ca="1">HYPERLINK("#"&amp;CELL("direccion",Tabla_471047!A143),"140")</f>
        <v>140</v>
      </c>
      <c r="V147" s="10" t="str">
        <f ca="1">HYPERLINK("#"&amp;CELL("direccion",Tabla_471030!A143),"140")</f>
        <v>140</v>
      </c>
      <c r="W147" s="10" t="str">
        <f ca="1">HYPERLINK("#"&amp;CELL("direccion",Tabla_471041!A143),"140")</f>
        <v>140</v>
      </c>
      <c r="X147" s="10" t="str">
        <f ca="1">HYPERLINK("#"&amp;CELL("direccion",Tabla_471031!A143),"140")</f>
        <v>140</v>
      </c>
      <c r="Y147" s="10" t="str">
        <f ca="1">HYPERLINK("#"&amp;CELL("direccion",Tabla_471032!A143),"140")</f>
        <v>140</v>
      </c>
      <c r="Z147" s="10" t="str">
        <f ca="1">HYPERLINK("#"&amp;CELL("direccion",Tabla_471059!A143),"140")</f>
        <v>140</v>
      </c>
      <c r="AA147" s="10" t="str">
        <f ca="1">HYPERLINK("#"&amp;CELL("direccion",Tabla_471071!A143),"140")</f>
        <v>140</v>
      </c>
      <c r="AB147" s="10" t="str">
        <f ca="1">HYPERLINK("#"&amp;CELL("direccion",Tabla_471062!A143),"140")</f>
        <v>140</v>
      </c>
      <c r="AC147" s="10" t="str">
        <f ca="1">HYPERLINK("#"&amp;CELL("direccion",Tabla_471074!A143),"140")</f>
        <v>140</v>
      </c>
      <c r="AD147" s="5" t="s">
        <v>213</v>
      </c>
      <c r="AE147" s="3">
        <v>46203</v>
      </c>
    </row>
    <row r="148" spans="1:31" x14ac:dyDescent="0.25">
      <c r="A148" s="5">
        <v>2026</v>
      </c>
      <c r="B148" s="3">
        <v>46113</v>
      </c>
      <c r="C148" s="3">
        <v>46203</v>
      </c>
      <c r="D148" s="5" t="s">
        <v>84</v>
      </c>
      <c r="E148" s="5">
        <v>169</v>
      </c>
      <c r="F148" s="5" t="s">
        <v>314</v>
      </c>
      <c r="G148" s="5" t="s">
        <v>314</v>
      </c>
      <c r="H148" s="5" t="s">
        <v>225</v>
      </c>
      <c r="I148" s="5" t="s">
        <v>631</v>
      </c>
      <c r="J148" s="5" t="s">
        <v>632</v>
      </c>
      <c r="K148" s="5" t="s">
        <v>607</v>
      </c>
      <c r="L148" s="5" t="s">
        <v>92</v>
      </c>
      <c r="M148" s="5">
        <v>11941</v>
      </c>
      <c r="N148" s="5" t="s">
        <v>212</v>
      </c>
      <c r="O148" s="5">
        <v>9675.8300000000017</v>
      </c>
      <c r="P148" s="5" t="s">
        <v>212</v>
      </c>
      <c r="Q148" s="10" t="str">
        <f ca="1">HYPERLINK("#"&amp;CELL("direccion",Tabla_471065!A144),"141")</f>
        <v>141</v>
      </c>
      <c r="R148" s="10" t="str">
        <f ca="1">HYPERLINK("#"&amp;CELL("direccion",Tabla_471039!A144),"141")</f>
        <v>141</v>
      </c>
      <c r="S148" s="10" t="str">
        <f ca="1">HYPERLINK("#"&amp;CELL("direccion",Tabla_471067!A144),"141")</f>
        <v>141</v>
      </c>
      <c r="T148" s="10" t="str">
        <f ca="1">HYPERLINK("#"&amp;CELL("direccion",Tabla_471023!A144),"141")</f>
        <v>141</v>
      </c>
      <c r="U148" s="10" t="str">
        <f ca="1">HYPERLINK("#"&amp;CELL("direccion",Tabla_471047!A144),"141")</f>
        <v>141</v>
      </c>
      <c r="V148" s="10" t="str">
        <f ca="1">HYPERLINK("#"&amp;CELL("direccion",Tabla_471030!A144),"141")</f>
        <v>141</v>
      </c>
      <c r="W148" s="10" t="str">
        <f ca="1">HYPERLINK("#"&amp;CELL("direccion",Tabla_471041!A144),"141")</f>
        <v>141</v>
      </c>
      <c r="X148" s="10" t="str">
        <f ca="1">HYPERLINK("#"&amp;CELL("direccion",Tabla_471031!A144),"141")</f>
        <v>141</v>
      </c>
      <c r="Y148" s="10" t="str">
        <f ca="1">HYPERLINK("#"&amp;CELL("direccion",Tabla_471032!A144),"141")</f>
        <v>141</v>
      </c>
      <c r="Z148" s="10" t="str">
        <f ca="1">HYPERLINK("#"&amp;CELL("direccion",Tabla_471059!A144),"141")</f>
        <v>141</v>
      </c>
      <c r="AA148" s="10" t="str">
        <f ca="1">HYPERLINK("#"&amp;CELL("direccion",Tabla_471071!A144),"141")</f>
        <v>141</v>
      </c>
      <c r="AB148" s="10" t="str">
        <f ca="1">HYPERLINK("#"&amp;CELL("direccion",Tabla_471062!A144),"141")</f>
        <v>141</v>
      </c>
      <c r="AC148" s="10" t="str">
        <f ca="1">HYPERLINK("#"&amp;CELL("direccion",Tabla_471074!A144),"141")</f>
        <v>141</v>
      </c>
      <c r="AD148" s="5" t="s">
        <v>213</v>
      </c>
      <c r="AE148" s="3">
        <v>46203</v>
      </c>
    </row>
    <row r="149" spans="1:31" x14ac:dyDescent="0.25">
      <c r="A149" s="5">
        <v>2026</v>
      </c>
      <c r="B149" s="3">
        <v>46113</v>
      </c>
      <c r="C149" s="3">
        <v>46203</v>
      </c>
      <c r="D149" s="5" t="s">
        <v>84</v>
      </c>
      <c r="E149" s="5">
        <v>169</v>
      </c>
      <c r="F149" s="5" t="s">
        <v>314</v>
      </c>
      <c r="G149" s="5" t="s">
        <v>314</v>
      </c>
      <c r="H149" s="5" t="s">
        <v>225</v>
      </c>
      <c r="I149" s="5" t="s">
        <v>552</v>
      </c>
      <c r="J149" s="5" t="s">
        <v>633</v>
      </c>
      <c r="K149" s="5" t="s">
        <v>530</v>
      </c>
      <c r="L149" s="5" t="s">
        <v>91</v>
      </c>
      <c r="M149" s="5">
        <v>11941</v>
      </c>
      <c r="N149" s="5" t="s">
        <v>212</v>
      </c>
      <c r="O149" s="5">
        <v>9675.8300000000017</v>
      </c>
      <c r="P149" s="5" t="s">
        <v>212</v>
      </c>
      <c r="Q149" s="10" t="str">
        <f ca="1">HYPERLINK("#"&amp;CELL("direccion",Tabla_471065!A145),"142")</f>
        <v>142</v>
      </c>
      <c r="R149" s="10" t="str">
        <f ca="1">HYPERLINK("#"&amp;CELL("direccion",Tabla_471039!A145),"142")</f>
        <v>142</v>
      </c>
      <c r="S149" s="10" t="str">
        <f ca="1">HYPERLINK("#"&amp;CELL("direccion",Tabla_471067!A145),"142")</f>
        <v>142</v>
      </c>
      <c r="T149" s="10" t="str">
        <f ca="1">HYPERLINK("#"&amp;CELL("direccion",Tabla_471023!A145),"142")</f>
        <v>142</v>
      </c>
      <c r="U149" s="10" t="str">
        <f ca="1">HYPERLINK("#"&amp;CELL("direccion",Tabla_471047!A145),"142")</f>
        <v>142</v>
      </c>
      <c r="V149" s="10" t="str">
        <f ca="1">HYPERLINK("#"&amp;CELL("direccion",Tabla_471030!A145),"142")</f>
        <v>142</v>
      </c>
      <c r="W149" s="10" t="str">
        <f ca="1">HYPERLINK("#"&amp;CELL("direccion",Tabla_471041!A145),"142")</f>
        <v>142</v>
      </c>
      <c r="X149" s="10" t="str">
        <f ca="1">HYPERLINK("#"&amp;CELL("direccion",Tabla_471031!A145),"142")</f>
        <v>142</v>
      </c>
      <c r="Y149" s="10" t="str">
        <f ca="1">HYPERLINK("#"&amp;CELL("direccion",Tabla_471032!A145),"142")</f>
        <v>142</v>
      </c>
      <c r="Z149" s="10" t="str">
        <f ca="1">HYPERLINK("#"&amp;CELL("direccion",Tabla_471059!A145),"142")</f>
        <v>142</v>
      </c>
      <c r="AA149" s="10" t="str">
        <f ca="1">HYPERLINK("#"&amp;CELL("direccion",Tabla_471071!A145),"142")</f>
        <v>142</v>
      </c>
      <c r="AB149" s="10" t="str">
        <f ca="1">HYPERLINK("#"&amp;CELL("direccion",Tabla_471062!A145),"142")</f>
        <v>142</v>
      </c>
      <c r="AC149" s="10" t="str">
        <f ca="1">HYPERLINK("#"&amp;CELL("direccion",Tabla_471074!A145),"142")</f>
        <v>142</v>
      </c>
      <c r="AD149" s="5" t="s">
        <v>213</v>
      </c>
      <c r="AE149" s="3">
        <v>46203</v>
      </c>
    </row>
    <row r="150" spans="1:31" x14ac:dyDescent="0.25">
      <c r="A150" s="5">
        <v>2026</v>
      </c>
      <c r="B150" s="3">
        <v>46113</v>
      </c>
      <c r="C150" s="3">
        <v>46203</v>
      </c>
      <c r="D150" s="5" t="s">
        <v>84</v>
      </c>
      <c r="E150" s="5">
        <v>160</v>
      </c>
      <c r="F150" s="5" t="s">
        <v>316</v>
      </c>
      <c r="G150" s="5" t="s">
        <v>316</v>
      </c>
      <c r="H150" s="5" t="s">
        <v>225</v>
      </c>
      <c r="I150" s="5" t="s">
        <v>634</v>
      </c>
      <c r="J150" s="5" t="s">
        <v>456</v>
      </c>
      <c r="K150" s="5" t="s">
        <v>635</v>
      </c>
      <c r="L150" s="5" t="s">
        <v>91</v>
      </c>
      <c r="M150" s="5">
        <v>10868</v>
      </c>
      <c r="N150" s="5" t="s">
        <v>212</v>
      </c>
      <c r="O150" s="5">
        <v>8900.43</v>
      </c>
      <c r="P150" s="5" t="s">
        <v>212</v>
      </c>
      <c r="Q150" s="10" t="str">
        <f ca="1">HYPERLINK("#"&amp;CELL("direccion",Tabla_471065!A146),"143")</f>
        <v>143</v>
      </c>
      <c r="R150" s="10" t="str">
        <f ca="1">HYPERLINK("#"&amp;CELL("direccion",Tabla_471039!A146),"143")</f>
        <v>143</v>
      </c>
      <c r="S150" s="10" t="str">
        <f ca="1">HYPERLINK("#"&amp;CELL("direccion",Tabla_471067!A146),"143")</f>
        <v>143</v>
      </c>
      <c r="T150" s="10" t="str">
        <f ca="1">HYPERLINK("#"&amp;CELL("direccion",Tabla_471023!A146),"143")</f>
        <v>143</v>
      </c>
      <c r="U150" s="10" t="str">
        <f ca="1">HYPERLINK("#"&amp;CELL("direccion",Tabla_471047!A146),"143")</f>
        <v>143</v>
      </c>
      <c r="V150" s="10" t="str">
        <f ca="1">HYPERLINK("#"&amp;CELL("direccion",Tabla_471030!A146),"143")</f>
        <v>143</v>
      </c>
      <c r="W150" s="10" t="str">
        <f ca="1">HYPERLINK("#"&amp;CELL("direccion",Tabla_471041!A146),"143")</f>
        <v>143</v>
      </c>
      <c r="X150" s="10" t="str">
        <f ca="1">HYPERLINK("#"&amp;CELL("direccion",Tabla_471031!A146),"143")</f>
        <v>143</v>
      </c>
      <c r="Y150" s="10" t="str">
        <f ca="1">HYPERLINK("#"&amp;CELL("direccion",Tabla_471032!A146),"143")</f>
        <v>143</v>
      </c>
      <c r="Z150" s="10" t="str">
        <f ca="1">HYPERLINK("#"&amp;CELL("direccion",Tabla_471059!A146),"143")</f>
        <v>143</v>
      </c>
      <c r="AA150" s="10" t="str">
        <f ca="1">HYPERLINK("#"&amp;CELL("direccion",Tabla_471071!A146),"143")</f>
        <v>143</v>
      </c>
      <c r="AB150" s="10" t="str">
        <f ca="1">HYPERLINK("#"&amp;CELL("direccion",Tabla_471062!A146),"143")</f>
        <v>143</v>
      </c>
      <c r="AC150" s="10" t="str">
        <f ca="1">HYPERLINK("#"&amp;CELL("direccion",Tabla_471074!A146),"143")</f>
        <v>143</v>
      </c>
      <c r="AD150" s="5" t="s">
        <v>213</v>
      </c>
      <c r="AE150" s="3">
        <v>46203</v>
      </c>
    </row>
    <row r="151" spans="1:31" x14ac:dyDescent="0.25">
      <c r="A151" s="5">
        <v>2026</v>
      </c>
      <c r="B151" s="3">
        <v>46113</v>
      </c>
      <c r="C151" s="3">
        <v>46203</v>
      </c>
      <c r="D151" s="5" t="s">
        <v>84</v>
      </c>
      <c r="E151" s="5">
        <v>160</v>
      </c>
      <c r="F151" s="5" t="s">
        <v>316</v>
      </c>
      <c r="G151" s="5" t="s">
        <v>316</v>
      </c>
      <c r="H151" s="5" t="s">
        <v>225</v>
      </c>
      <c r="I151" s="5" t="s">
        <v>636</v>
      </c>
      <c r="J151" s="5" t="s">
        <v>637</v>
      </c>
      <c r="K151" s="5" t="s">
        <v>444</v>
      </c>
      <c r="L151" s="5" t="s">
        <v>92</v>
      </c>
      <c r="M151" s="5">
        <v>10868</v>
      </c>
      <c r="N151" s="5" t="s">
        <v>212</v>
      </c>
      <c r="O151" s="5">
        <v>8900.43</v>
      </c>
      <c r="P151" s="5" t="s">
        <v>212</v>
      </c>
      <c r="Q151" s="10" t="str">
        <f ca="1">HYPERLINK("#"&amp;CELL("direccion",Tabla_471065!A147),"144")</f>
        <v>144</v>
      </c>
      <c r="R151" s="10" t="str">
        <f ca="1">HYPERLINK("#"&amp;CELL("direccion",Tabla_471039!A147),"144")</f>
        <v>144</v>
      </c>
      <c r="S151" s="10" t="str">
        <f ca="1">HYPERLINK("#"&amp;CELL("direccion",Tabla_471067!A147),"144")</f>
        <v>144</v>
      </c>
      <c r="T151" s="10" t="str">
        <f ca="1">HYPERLINK("#"&amp;CELL("direccion",Tabla_471023!A147),"144")</f>
        <v>144</v>
      </c>
      <c r="U151" s="10" t="str">
        <f ca="1">HYPERLINK("#"&amp;CELL("direccion",Tabla_471047!A147),"144")</f>
        <v>144</v>
      </c>
      <c r="V151" s="10" t="str">
        <f ca="1">HYPERLINK("#"&amp;CELL("direccion",Tabla_471030!A147),"144")</f>
        <v>144</v>
      </c>
      <c r="W151" s="10" t="str">
        <f ca="1">HYPERLINK("#"&amp;CELL("direccion",Tabla_471041!A147),"144")</f>
        <v>144</v>
      </c>
      <c r="X151" s="10" t="str">
        <f ca="1">HYPERLINK("#"&amp;CELL("direccion",Tabla_471031!A147),"144")</f>
        <v>144</v>
      </c>
      <c r="Y151" s="10" t="str">
        <f ca="1">HYPERLINK("#"&amp;CELL("direccion",Tabla_471032!A147),"144")</f>
        <v>144</v>
      </c>
      <c r="Z151" s="10" t="str">
        <f ca="1">HYPERLINK("#"&amp;CELL("direccion",Tabla_471059!A147),"144")</f>
        <v>144</v>
      </c>
      <c r="AA151" s="10" t="str">
        <f ca="1">HYPERLINK("#"&amp;CELL("direccion",Tabla_471071!A147),"144")</f>
        <v>144</v>
      </c>
      <c r="AB151" s="10" t="str">
        <f ca="1">HYPERLINK("#"&amp;CELL("direccion",Tabla_471062!A147),"144")</f>
        <v>144</v>
      </c>
      <c r="AC151" s="10" t="str">
        <f ca="1">HYPERLINK("#"&amp;CELL("direccion",Tabla_471074!A147),"144")</f>
        <v>144</v>
      </c>
      <c r="AD151" s="5" t="s">
        <v>213</v>
      </c>
      <c r="AE151" s="3">
        <v>46203</v>
      </c>
    </row>
    <row r="152" spans="1:31" x14ac:dyDescent="0.25">
      <c r="A152" s="5">
        <v>2026</v>
      </c>
      <c r="B152" s="3">
        <v>46113</v>
      </c>
      <c r="C152" s="3">
        <v>46203</v>
      </c>
      <c r="D152" s="5" t="s">
        <v>84</v>
      </c>
      <c r="E152" s="5">
        <v>160</v>
      </c>
      <c r="F152" s="5" t="s">
        <v>316</v>
      </c>
      <c r="G152" s="5" t="s">
        <v>316</v>
      </c>
      <c r="H152" s="5" t="s">
        <v>225</v>
      </c>
      <c r="I152" s="5" t="s">
        <v>638</v>
      </c>
      <c r="J152" s="5" t="s">
        <v>639</v>
      </c>
      <c r="K152" s="5" t="s">
        <v>408</v>
      </c>
      <c r="L152" s="5" t="s">
        <v>91</v>
      </c>
      <c r="M152" s="5">
        <v>10868</v>
      </c>
      <c r="N152" s="5" t="s">
        <v>212</v>
      </c>
      <c r="O152" s="5">
        <v>8900.43</v>
      </c>
      <c r="P152" s="5" t="s">
        <v>212</v>
      </c>
      <c r="Q152" s="10" t="str">
        <f ca="1">HYPERLINK("#"&amp;CELL("direccion",Tabla_471065!A148),"145")</f>
        <v>145</v>
      </c>
      <c r="R152" s="10" t="str">
        <f ca="1">HYPERLINK("#"&amp;CELL("direccion",Tabla_471039!A148),"145")</f>
        <v>145</v>
      </c>
      <c r="S152" s="10" t="str">
        <f ca="1">HYPERLINK("#"&amp;CELL("direccion",Tabla_471067!A148),"145")</f>
        <v>145</v>
      </c>
      <c r="T152" s="10" t="str">
        <f ca="1">HYPERLINK("#"&amp;CELL("direccion",Tabla_471023!A148),"145")</f>
        <v>145</v>
      </c>
      <c r="U152" s="10" t="str">
        <f ca="1">HYPERLINK("#"&amp;CELL("direccion",Tabla_471047!A148),"145")</f>
        <v>145</v>
      </c>
      <c r="V152" s="10" t="str">
        <f ca="1">HYPERLINK("#"&amp;CELL("direccion",Tabla_471030!A148),"145")</f>
        <v>145</v>
      </c>
      <c r="W152" s="10" t="str">
        <f ca="1">HYPERLINK("#"&amp;CELL("direccion",Tabla_471041!A148),"145")</f>
        <v>145</v>
      </c>
      <c r="X152" s="10" t="str">
        <f ca="1">HYPERLINK("#"&amp;CELL("direccion",Tabla_471031!A148),"145")</f>
        <v>145</v>
      </c>
      <c r="Y152" s="10" t="str">
        <f ca="1">HYPERLINK("#"&amp;CELL("direccion",Tabla_471032!A148),"145")</f>
        <v>145</v>
      </c>
      <c r="Z152" s="10" t="str">
        <f ca="1">HYPERLINK("#"&amp;CELL("direccion",Tabla_471059!A148),"145")</f>
        <v>145</v>
      </c>
      <c r="AA152" s="10" t="str">
        <f ca="1">HYPERLINK("#"&amp;CELL("direccion",Tabla_471071!A148),"145")</f>
        <v>145</v>
      </c>
      <c r="AB152" s="10" t="str">
        <f ca="1">HYPERLINK("#"&amp;CELL("direccion",Tabla_471062!A148),"145")</f>
        <v>145</v>
      </c>
      <c r="AC152" s="10" t="str">
        <f ca="1">HYPERLINK("#"&amp;CELL("direccion",Tabla_471074!A148),"145")</f>
        <v>145</v>
      </c>
      <c r="AD152" s="5" t="s">
        <v>213</v>
      </c>
      <c r="AE152" s="3">
        <v>46203</v>
      </c>
    </row>
    <row r="153" spans="1:31" x14ac:dyDescent="0.25">
      <c r="A153" s="5">
        <v>2026</v>
      </c>
      <c r="B153" s="3">
        <v>46113</v>
      </c>
      <c r="C153" s="3">
        <v>46203</v>
      </c>
      <c r="D153" s="5" t="s">
        <v>84</v>
      </c>
      <c r="E153" s="5">
        <v>160</v>
      </c>
      <c r="F153" s="5" t="s">
        <v>316</v>
      </c>
      <c r="G153" s="5" t="s">
        <v>316</v>
      </c>
      <c r="H153" s="5" t="s">
        <v>225</v>
      </c>
      <c r="I153" s="5" t="s">
        <v>640</v>
      </c>
      <c r="J153" s="5" t="s">
        <v>641</v>
      </c>
      <c r="K153" s="5" t="s">
        <v>642</v>
      </c>
      <c r="L153" s="5" t="s">
        <v>91</v>
      </c>
      <c r="M153" s="5">
        <v>10868</v>
      </c>
      <c r="N153" s="5" t="s">
        <v>212</v>
      </c>
      <c r="O153" s="5">
        <v>8900.43</v>
      </c>
      <c r="P153" s="5" t="s">
        <v>212</v>
      </c>
      <c r="Q153" s="10" t="str">
        <f ca="1">HYPERLINK("#"&amp;CELL("direccion",Tabla_471065!A149),"146")</f>
        <v>146</v>
      </c>
      <c r="R153" s="10" t="str">
        <f ca="1">HYPERLINK("#"&amp;CELL("direccion",Tabla_471039!A149),"146")</f>
        <v>146</v>
      </c>
      <c r="S153" s="10" t="str">
        <f ca="1">HYPERLINK("#"&amp;CELL("direccion",Tabla_471067!A149),"146")</f>
        <v>146</v>
      </c>
      <c r="T153" s="10" t="str">
        <f ca="1">HYPERLINK("#"&amp;CELL("direccion",Tabla_471023!A149),"146")</f>
        <v>146</v>
      </c>
      <c r="U153" s="10" t="str">
        <f ca="1">HYPERLINK("#"&amp;CELL("direccion",Tabla_471047!A149),"146")</f>
        <v>146</v>
      </c>
      <c r="V153" s="10" t="str">
        <f ca="1">HYPERLINK("#"&amp;CELL("direccion",Tabla_471030!A149),"146")</f>
        <v>146</v>
      </c>
      <c r="W153" s="10" t="str">
        <f ca="1">HYPERLINK("#"&amp;CELL("direccion",Tabla_471041!A149),"146")</f>
        <v>146</v>
      </c>
      <c r="X153" s="10" t="str">
        <f ca="1">HYPERLINK("#"&amp;CELL("direccion",Tabla_471031!A149),"146")</f>
        <v>146</v>
      </c>
      <c r="Y153" s="10" t="str">
        <f ca="1">HYPERLINK("#"&amp;CELL("direccion",Tabla_471032!A149),"146")</f>
        <v>146</v>
      </c>
      <c r="Z153" s="10" t="str">
        <f ca="1">HYPERLINK("#"&amp;CELL("direccion",Tabla_471059!A149),"146")</f>
        <v>146</v>
      </c>
      <c r="AA153" s="10" t="str">
        <f ca="1">HYPERLINK("#"&amp;CELL("direccion",Tabla_471071!A149),"146")</f>
        <v>146</v>
      </c>
      <c r="AB153" s="10" t="str">
        <f ca="1">HYPERLINK("#"&amp;CELL("direccion",Tabla_471062!A149),"146")</f>
        <v>146</v>
      </c>
      <c r="AC153" s="10" t="str">
        <f ca="1">HYPERLINK("#"&amp;CELL("direccion",Tabla_471074!A149),"146")</f>
        <v>146</v>
      </c>
      <c r="AD153" s="5" t="s">
        <v>213</v>
      </c>
      <c r="AE153" s="3">
        <v>46203</v>
      </c>
    </row>
    <row r="154" spans="1:31" x14ac:dyDescent="0.25">
      <c r="A154" s="5">
        <v>2026</v>
      </c>
      <c r="B154" s="3">
        <v>46113</v>
      </c>
      <c r="C154" s="3">
        <v>46203</v>
      </c>
      <c r="D154" s="5" t="s">
        <v>84</v>
      </c>
      <c r="E154" s="5">
        <v>160</v>
      </c>
      <c r="F154" s="5" t="s">
        <v>316</v>
      </c>
      <c r="G154" s="5" t="s">
        <v>316</v>
      </c>
      <c r="H154" s="5" t="s">
        <v>225</v>
      </c>
      <c r="I154" s="5" t="s">
        <v>643</v>
      </c>
      <c r="J154" s="5" t="s">
        <v>557</v>
      </c>
      <c r="K154" s="5" t="s">
        <v>559</v>
      </c>
      <c r="L154" s="5" t="s">
        <v>91</v>
      </c>
      <c r="M154" s="5">
        <v>10868</v>
      </c>
      <c r="N154" s="5" t="s">
        <v>212</v>
      </c>
      <c r="O154" s="5">
        <v>8900.43</v>
      </c>
      <c r="P154" s="5" t="s">
        <v>212</v>
      </c>
      <c r="Q154" s="10" t="str">
        <f ca="1">HYPERLINK("#"&amp;CELL("direccion",Tabla_471065!A150),"147")</f>
        <v>147</v>
      </c>
      <c r="R154" s="10" t="str">
        <f ca="1">HYPERLINK("#"&amp;CELL("direccion",Tabla_471039!A150),"147")</f>
        <v>147</v>
      </c>
      <c r="S154" s="10" t="str">
        <f ca="1">HYPERLINK("#"&amp;CELL("direccion",Tabla_471067!A150),"147")</f>
        <v>147</v>
      </c>
      <c r="T154" s="10" t="str">
        <f ca="1">HYPERLINK("#"&amp;CELL("direccion",Tabla_471023!A150),"147")</f>
        <v>147</v>
      </c>
      <c r="U154" s="10" t="str">
        <f ca="1">HYPERLINK("#"&amp;CELL("direccion",Tabla_471047!A150),"147")</f>
        <v>147</v>
      </c>
      <c r="V154" s="10" t="str">
        <f ca="1">HYPERLINK("#"&amp;CELL("direccion",Tabla_471030!A150),"147")</f>
        <v>147</v>
      </c>
      <c r="W154" s="10" t="str">
        <f ca="1">HYPERLINK("#"&amp;CELL("direccion",Tabla_471041!A150),"147")</f>
        <v>147</v>
      </c>
      <c r="X154" s="10" t="str">
        <f ca="1">HYPERLINK("#"&amp;CELL("direccion",Tabla_471031!A150),"147")</f>
        <v>147</v>
      </c>
      <c r="Y154" s="10" t="str">
        <f ca="1">HYPERLINK("#"&amp;CELL("direccion",Tabla_471032!A150),"147")</f>
        <v>147</v>
      </c>
      <c r="Z154" s="10" t="str">
        <f ca="1">HYPERLINK("#"&amp;CELL("direccion",Tabla_471059!A150),"147")</f>
        <v>147</v>
      </c>
      <c r="AA154" s="10" t="str">
        <f ca="1">HYPERLINK("#"&amp;CELL("direccion",Tabla_471071!A150),"147")</f>
        <v>147</v>
      </c>
      <c r="AB154" s="10" t="str">
        <f ca="1">HYPERLINK("#"&amp;CELL("direccion",Tabla_471062!A150),"147")</f>
        <v>147</v>
      </c>
      <c r="AC154" s="10" t="str">
        <f ca="1">HYPERLINK("#"&amp;CELL("direccion",Tabla_471074!A150),"147")</f>
        <v>147</v>
      </c>
      <c r="AD154" s="5" t="s">
        <v>213</v>
      </c>
      <c r="AE154" s="3">
        <v>46203</v>
      </c>
    </row>
    <row r="155" spans="1:31" x14ac:dyDescent="0.25">
      <c r="A155" s="5">
        <v>2026</v>
      </c>
      <c r="B155" s="3">
        <v>46113</v>
      </c>
      <c r="C155" s="3">
        <v>46203</v>
      </c>
      <c r="D155" s="5" t="s">
        <v>84</v>
      </c>
      <c r="E155" s="5">
        <v>160</v>
      </c>
      <c r="F155" s="5" t="s">
        <v>316</v>
      </c>
      <c r="G155" s="5" t="s">
        <v>316</v>
      </c>
      <c r="H155" s="5" t="s">
        <v>225</v>
      </c>
      <c r="I155" s="5" t="s">
        <v>644</v>
      </c>
      <c r="J155" s="5" t="s">
        <v>645</v>
      </c>
      <c r="K155" s="5" t="s">
        <v>646</v>
      </c>
      <c r="L155" s="5" t="s">
        <v>91</v>
      </c>
      <c r="M155" s="5">
        <v>10868</v>
      </c>
      <c r="N155" s="5" t="s">
        <v>212</v>
      </c>
      <c r="O155" s="5">
        <v>8900.43</v>
      </c>
      <c r="P155" s="5" t="s">
        <v>212</v>
      </c>
      <c r="Q155" s="10" t="str">
        <f ca="1">HYPERLINK("#"&amp;CELL("direccion",Tabla_471065!A151),"148")</f>
        <v>148</v>
      </c>
      <c r="R155" s="10" t="str">
        <f ca="1">HYPERLINK("#"&amp;CELL("direccion",Tabla_471039!A151),"148")</f>
        <v>148</v>
      </c>
      <c r="S155" s="10" t="str">
        <f ca="1">HYPERLINK("#"&amp;CELL("direccion",Tabla_471067!A151),"148")</f>
        <v>148</v>
      </c>
      <c r="T155" s="10" t="str">
        <f ca="1">HYPERLINK("#"&amp;CELL("direccion",Tabla_471023!A151),"148")</f>
        <v>148</v>
      </c>
      <c r="U155" s="10" t="str">
        <f ca="1">HYPERLINK("#"&amp;CELL("direccion",Tabla_471047!A151),"148")</f>
        <v>148</v>
      </c>
      <c r="V155" s="10" t="str">
        <f ca="1">HYPERLINK("#"&amp;CELL("direccion",Tabla_471030!A151),"148")</f>
        <v>148</v>
      </c>
      <c r="W155" s="10" t="str">
        <f ca="1">HYPERLINK("#"&amp;CELL("direccion",Tabla_471041!A151),"148")</f>
        <v>148</v>
      </c>
      <c r="X155" s="10" t="str">
        <f ca="1">HYPERLINK("#"&amp;CELL("direccion",Tabla_471031!A151),"148")</f>
        <v>148</v>
      </c>
      <c r="Y155" s="10" t="str">
        <f ca="1">HYPERLINK("#"&amp;CELL("direccion",Tabla_471032!A151),"148")</f>
        <v>148</v>
      </c>
      <c r="Z155" s="10" t="str">
        <f ca="1">HYPERLINK("#"&amp;CELL("direccion",Tabla_471059!A151),"148")</f>
        <v>148</v>
      </c>
      <c r="AA155" s="10" t="str">
        <f ca="1">HYPERLINK("#"&amp;CELL("direccion",Tabla_471071!A151),"148")</f>
        <v>148</v>
      </c>
      <c r="AB155" s="10" t="str">
        <f ca="1">HYPERLINK("#"&amp;CELL("direccion",Tabla_471062!A151),"148")</f>
        <v>148</v>
      </c>
      <c r="AC155" s="10" t="str">
        <f ca="1">HYPERLINK("#"&amp;CELL("direccion",Tabla_471074!A151),"148")</f>
        <v>148</v>
      </c>
      <c r="AD155" s="5" t="s">
        <v>213</v>
      </c>
      <c r="AE155" s="3">
        <v>46203</v>
      </c>
    </row>
    <row r="156" spans="1:31" x14ac:dyDescent="0.25">
      <c r="A156" s="5">
        <v>2026</v>
      </c>
      <c r="B156" s="3">
        <v>46113</v>
      </c>
      <c r="C156" s="3">
        <v>46203</v>
      </c>
      <c r="D156" s="5" t="s">
        <v>84</v>
      </c>
      <c r="E156" s="5">
        <v>160</v>
      </c>
      <c r="F156" s="5" t="s">
        <v>316</v>
      </c>
      <c r="G156" s="5" t="s">
        <v>316</v>
      </c>
      <c r="H156" s="5" t="s">
        <v>225</v>
      </c>
      <c r="I156" s="5" t="s">
        <v>647</v>
      </c>
      <c r="J156" s="5" t="s">
        <v>648</v>
      </c>
      <c r="K156" s="5" t="s">
        <v>649</v>
      </c>
      <c r="L156" s="5" t="s">
        <v>91</v>
      </c>
      <c r="M156" s="5">
        <v>10868</v>
      </c>
      <c r="N156" s="5" t="s">
        <v>212</v>
      </c>
      <c r="O156" s="5">
        <v>8900.43</v>
      </c>
      <c r="P156" s="5" t="s">
        <v>212</v>
      </c>
      <c r="Q156" s="10" t="str">
        <f ca="1">HYPERLINK("#"&amp;CELL("direccion",Tabla_471065!A152),"149")</f>
        <v>149</v>
      </c>
      <c r="R156" s="10" t="str">
        <f ca="1">HYPERLINK("#"&amp;CELL("direccion",Tabla_471039!A152),"149")</f>
        <v>149</v>
      </c>
      <c r="S156" s="10" t="str">
        <f ca="1">HYPERLINK("#"&amp;CELL("direccion",Tabla_471067!A152),"149")</f>
        <v>149</v>
      </c>
      <c r="T156" s="10" t="str">
        <f ca="1">HYPERLINK("#"&amp;CELL("direccion",Tabla_471023!A152),"149")</f>
        <v>149</v>
      </c>
      <c r="U156" s="10" t="str">
        <f ca="1">HYPERLINK("#"&amp;CELL("direccion",Tabla_471047!A152),"149")</f>
        <v>149</v>
      </c>
      <c r="V156" s="10" t="str">
        <f ca="1">HYPERLINK("#"&amp;CELL("direccion",Tabla_471030!A152),"149")</f>
        <v>149</v>
      </c>
      <c r="W156" s="10" t="str">
        <f ca="1">HYPERLINK("#"&amp;CELL("direccion",Tabla_471041!A152),"149")</f>
        <v>149</v>
      </c>
      <c r="X156" s="10" t="str">
        <f ca="1">HYPERLINK("#"&amp;CELL("direccion",Tabla_471031!A152),"149")</f>
        <v>149</v>
      </c>
      <c r="Y156" s="10" t="str">
        <f ca="1">HYPERLINK("#"&amp;CELL("direccion",Tabla_471032!A152),"149")</f>
        <v>149</v>
      </c>
      <c r="Z156" s="10" t="str">
        <f ca="1">HYPERLINK("#"&amp;CELL("direccion",Tabla_471059!A152),"149")</f>
        <v>149</v>
      </c>
      <c r="AA156" s="10" t="str">
        <f ca="1">HYPERLINK("#"&amp;CELL("direccion",Tabla_471071!A152),"149")</f>
        <v>149</v>
      </c>
      <c r="AB156" s="10" t="str">
        <f ca="1">HYPERLINK("#"&amp;CELL("direccion",Tabla_471062!A152),"149")</f>
        <v>149</v>
      </c>
      <c r="AC156" s="10" t="str">
        <f ca="1">HYPERLINK("#"&amp;CELL("direccion",Tabla_471074!A152),"149")</f>
        <v>149</v>
      </c>
      <c r="AD156" s="5" t="s">
        <v>213</v>
      </c>
      <c r="AE156" s="3">
        <v>46203</v>
      </c>
    </row>
    <row r="157" spans="1:31" x14ac:dyDescent="0.25">
      <c r="A157" s="5">
        <v>2026</v>
      </c>
      <c r="B157" s="3">
        <v>46113</v>
      </c>
      <c r="C157" s="3">
        <v>46203</v>
      </c>
      <c r="D157" s="5" t="s">
        <v>84</v>
      </c>
      <c r="E157" s="5">
        <v>160</v>
      </c>
      <c r="F157" s="5" t="s">
        <v>316</v>
      </c>
      <c r="G157" s="5" t="s">
        <v>316</v>
      </c>
      <c r="H157" s="5" t="s">
        <v>225</v>
      </c>
      <c r="I157" s="5" t="s">
        <v>650</v>
      </c>
      <c r="J157" s="5" t="s">
        <v>622</v>
      </c>
      <c r="K157" s="5" t="s">
        <v>371</v>
      </c>
      <c r="L157" s="5" t="s">
        <v>92</v>
      </c>
      <c r="M157" s="5">
        <v>10868</v>
      </c>
      <c r="N157" s="5" t="s">
        <v>212</v>
      </c>
      <c r="O157" s="5">
        <v>8900.43</v>
      </c>
      <c r="P157" s="5" t="s">
        <v>212</v>
      </c>
      <c r="Q157" s="10" t="str">
        <f ca="1">HYPERLINK("#"&amp;CELL("direccion",Tabla_471065!A153),"150")</f>
        <v>150</v>
      </c>
      <c r="R157" s="10" t="str">
        <f ca="1">HYPERLINK("#"&amp;CELL("direccion",Tabla_471039!A153),"150")</f>
        <v>150</v>
      </c>
      <c r="S157" s="10" t="str">
        <f ca="1">HYPERLINK("#"&amp;CELL("direccion",Tabla_471067!A153),"150")</f>
        <v>150</v>
      </c>
      <c r="T157" s="10" t="str">
        <f ca="1">HYPERLINK("#"&amp;CELL("direccion",Tabla_471023!A153),"150")</f>
        <v>150</v>
      </c>
      <c r="U157" s="10" t="str">
        <f ca="1">HYPERLINK("#"&amp;CELL("direccion",Tabla_471047!A153),"150")</f>
        <v>150</v>
      </c>
      <c r="V157" s="10" t="str">
        <f ca="1">HYPERLINK("#"&amp;CELL("direccion",Tabla_471030!A153),"150")</f>
        <v>150</v>
      </c>
      <c r="W157" s="10" t="str">
        <f ca="1">HYPERLINK("#"&amp;CELL("direccion",Tabla_471041!A153),"150")</f>
        <v>150</v>
      </c>
      <c r="X157" s="10" t="str">
        <f ca="1">HYPERLINK("#"&amp;CELL("direccion",Tabla_471031!A153),"150")</f>
        <v>150</v>
      </c>
      <c r="Y157" s="10" t="str">
        <f ca="1">HYPERLINK("#"&amp;CELL("direccion",Tabla_471032!A153),"150")</f>
        <v>150</v>
      </c>
      <c r="Z157" s="10" t="str">
        <f ca="1">HYPERLINK("#"&amp;CELL("direccion",Tabla_471059!A153),"150")</f>
        <v>150</v>
      </c>
      <c r="AA157" s="10" t="str">
        <f ca="1">HYPERLINK("#"&amp;CELL("direccion",Tabla_471071!A153),"150")</f>
        <v>150</v>
      </c>
      <c r="AB157" s="10" t="str">
        <f ca="1">HYPERLINK("#"&amp;CELL("direccion",Tabla_471062!A153),"150")</f>
        <v>150</v>
      </c>
      <c r="AC157" s="10" t="str">
        <f ca="1">HYPERLINK("#"&amp;CELL("direccion",Tabla_471074!A153),"150")</f>
        <v>150</v>
      </c>
      <c r="AD157" s="5" t="s">
        <v>213</v>
      </c>
      <c r="AE157" s="3">
        <v>46203</v>
      </c>
    </row>
    <row r="158" spans="1:31" x14ac:dyDescent="0.25">
      <c r="A158" s="5">
        <v>2026</v>
      </c>
      <c r="B158" s="3">
        <v>46113</v>
      </c>
      <c r="C158" s="3">
        <v>46203</v>
      </c>
      <c r="D158" s="5" t="s">
        <v>84</v>
      </c>
      <c r="E158" s="5">
        <v>160</v>
      </c>
      <c r="F158" s="5" t="s">
        <v>316</v>
      </c>
      <c r="G158" s="5" t="s">
        <v>316</v>
      </c>
      <c r="H158" s="5" t="s">
        <v>225</v>
      </c>
      <c r="I158" s="5" t="s">
        <v>651</v>
      </c>
      <c r="J158" s="5" t="s">
        <v>652</v>
      </c>
      <c r="K158" s="5" t="s">
        <v>653</v>
      </c>
      <c r="L158" s="5" t="s">
        <v>92</v>
      </c>
      <c r="M158" s="5">
        <v>10868</v>
      </c>
      <c r="N158" s="5" t="s">
        <v>212</v>
      </c>
      <c r="O158" s="5">
        <v>8900.43</v>
      </c>
      <c r="P158" s="5" t="s">
        <v>212</v>
      </c>
      <c r="Q158" s="10" t="str">
        <f ca="1">HYPERLINK("#"&amp;CELL("direccion",Tabla_471065!A154),"151")</f>
        <v>151</v>
      </c>
      <c r="R158" s="10" t="str">
        <f ca="1">HYPERLINK("#"&amp;CELL("direccion",Tabla_471039!A154),"151")</f>
        <v>151</v>
      </c>
      <c r="S158" s="10" t="str">
        <f ca="1">HYPERLINK("#"&amp;CELL("direccion",Tabla_471067!A154),"151")</f>
        <v>151</v>
      </c>
      <c r="T158" s="10" t="str">
        <f ca="1">HYPERLINK("#"&amp;CELL("direccion",Tabla_471023!A154),"151")</f>
        <v>151</v>
      </c>
      <c r="U158" s="10" t="str">
        <f ca="1">HYPERLINK("#"&amp;CELL("direccion",Tabla_471047!A154),"151")</f>
        <v>151</v>
      </c>
      <c r="V158" s="10" t="str">
        <f ca="1">HYPERLINK("#"&amp;CELL("direccion",Tabla_471030!A154),"151")</f>
        <v>151</v>
      </c>
      <c r="W158" s="10" t="str">
        <f ca="1">HYPERLINK("#"&amp;CELL("direccion",Tabla_471041!A154),"151")</f>
        <v>151</v>
      </c>
      <c r="X158" s="10" t="str">
        <f ca="1">HYPERLINK("#"&amp;CELL("direccion",Tabla_471031!A154),"151")</f>
        <v>151</v>
      </c>
      <c r="Y158" s="10" t="str">
        <f ca="1">HYPERLINK("#"&amp;CELL("direccion",Tabla_471032!A154),"151")</f>
        <v>151</v>
      </c>
      <c r="Z158" s="10" t="str">
        <f ca="1">HYPERLINK("#"&amp;CELL("direccion",Tabla_471059!A154),"151")</f>
        <v>151</v>
      </c>
      <c r="AA158" s="10" t="str">
        <f ca="1">HYPERLINK("#"&amp;CELL("direccion",Tabla_471071!A154),"151")</f>
        <v>151</v>
      </c>
      <c r="AB158" s="10" t="str">
        <f ca="1">HYPERLINK("#"&amp;CELL("direccion",Tabla_471062!A154),"151")</f>
        <v>151</v>
      </c>
      <c r="AC158" s="10" t="str">
        <f ca="1">HYPERLINK("#"&amp;CELL("direccion",Tabla_471074!A154),"151")</f>
        <v>151</v>
      </c>
      <c r="AD158" s="5" t="s">
        <v>213</v>
      </c>
      <c r="AE158" s="3">
        <v>46203</v>
      </c>
    </row>
    <row r="159" spans="1:31" x14ac:dyDescent="0.25">
      <c r="A159" s="5">
        <v>2026</v>
      </c>
      <c r="B159" s="3">
        <v>46113</v>
      </c>
      <c r="C159" s="3">
        <v>46203</v>
      </c>
      <c r="D159" s="5" t="s">
        <v>84</v>
      </c>
      <c r="E159" s="5">
        <v>160</v>
      </c>
      <c r="F159" s="5" t="s">
        <v>316</v>
      </c>
      <c r="G159" s="5" t="s">
        <v>316</v>
      </c>
      <c r="H159" s="5" t="s">
        <v>225</v>
      </c>
      <c r="I159" s="5" t="s">
        <v>654</v>
      </c>
      <c r="J159" s="5" t="s">
        <v>446</v>
      </c>
      <c r="K159" s="5" t="s">
        <v>551</v>
      </c>
      <c r="L159" s="5" t="s">
        <v>91</v>
      </c>
      <c r="M159" s="5">
        <v>10868</v>
      </c>
      <c r="N159" s="5" t="s">
        <v>212</v>
      </c>
      <c r="O159" s="5">
        <v>8900.43</v>
      </c>
      <c r="P159" s="5" t="s">
        <v>212</v>
      </c>
      <c r="Q159" s="10" t="str">
        <f ca="1">HYPERLINK("#"&amp;CELL("direccion",Tabla_471065!A155),"152")</f>
        <v>152</v>
      </c>
      <c r="R159" s="10" t="str">
        <f ca="1">HYPERLINK("#"&amp;CELL("direccion",Tabla_471039!A155),"152")</f>
        <v>152</v>
      </c>
      <c r="S159" s="10" t="str">
        <f ca="1">HYPERLINK("#"&amp;CELL("direccion",Tabla_471067!A155),"152")</f>
        <v>152</v>
      </c>
      <c r="T159" s="10" t="str">
        <f ca="1">HYPERLINK("#"&amp;CELL("direccion",Tabla_471023!A155),"152")</f>
        <v>152</v>
      </c>
      <c r="U159" s="10" t="str">
        <f ca="1">HYPERLINK("#"&amp;CELL("direccion",Tabla_471047!A155),"152")</f>
        <v>152</v>
      </c>
      <c r="V159" s="10" t="str">
        <f ca="1">HYPERLINK("#"&amp;CELL("direccion",Tabla_471030!A155),"152")</f>
        <v>152</v>
      </c>
      <c r="W159" s="10" t="str">
        <f ca="1">HYPERLINK("#"&amp;CELL("direccion",Tabla_471041!A155),"152")</f>
        <v>152</v>
      </c>
      <c r="X159" s="10" t="str">
        <f ca="1">HYPERLINK("#"&amp;CELL("direccion",Tabla_471031!A155),"152")</f>
        <v>152</v>
      </c>
      <c r="Y159" s="10" t="str">
        <f ca="1">HYPERLINK("#"&amp;CELL("direccion",Tabla_471032!A155),"152")</f>
        <v>152</v>
      </c>
      <c r="Z159" s="10" t="str">
        <f ca="1">HYPERLINK("#"&amp;CELL("direccion",Tabla_471059!A155),"152")</f>
        <v>152</v>
      </c>
      <c r="AA159" s="10" t="str">
        <f ca="1">HYPERLINK("#"&amp;CELL("direccion",Tabla_471071!A155),"152")</f>
        <v>152</v>
      </c>
      <c r="AB159" s="10" t="str">
        <f ca="1">HYPERLINK("#"&amp;CELL("direccion",Tabla_471062!A155),"152")</f>
        <v>152</v>
      </c>
      <c r="AC159" s="10" t="str">
        <f ca="1">HYPERLINK("#"&amp;CELL("direccion",Tabla_471074!A155),"152")</f>
        <v>152</v>
      </c>
      <c r="AD159" s="5" t="s">
        <v>213</v>
      </c>
      <c r="AE159" s="3">
        <v>46203</v>
      </c>
    </row>
    <row r="160" spans="1:31" x14ac:dyDescent="0.25">
      <c r="A160" s="5">
        <v>2026</v>
      </c>
      <c r="B160" s="3">
        <v>46113</v>
      </c>
      <c r="C160" s="3">
        <v>46203</v>
      </c>
      <c r="D160" s="5" t="s">
        <v>84</v>
      </c>
      <c r="E160" s="5">
        <v>160</v>
      </c>
      <c r="F160" s="5" t="s">
        <v>316</v>
      </c>
      <c r="G160" s="5" t="s">
        <v>316</v>
      </c>
      <c r="H160" s="5" t="s">
        <v>225</v>
      </c>
      <c r="I160" s="5" t="s">
        <v>655</v>
      </c>
      <c r="J160" s="5" t="s">
        <v>579</v>
      </c>
      <c r="K160" s="5" t="s">
        <v>406</v>
      </c>
      <c r="L160" s="5" t="s">
        <v>92</v>
      </c>
      <c r="M160" s="5">
        <v>10868</v>
      </c>
      <c r="N160" s="5" t="s">
        <v>212</v>
      </c>
      <c r="O160" s="5">
        <v>8900.43</v>
      </c>
      <c r="P160" s="5" t="s">
        <v>212</v>
      </c>
      <c r="Q160" s="10" t="str">
        <f ca="1">HYPERLINK("#"&amp;CELL("direccion",Tabla_471065!A156),"153")</f>
        <v>153</v>
      </c>
      <c r="R160" s="10" t="str">
        <f ca="1">HYPERLINK("#"&amp;CELL("direccion",Tabla_471039!A156),"153")</f>
        <v>153</v>
      </c>
      <c r="S160" s="10" t="str">
        <f ca="1">HYPERLINK("#"&amp;CELL("direccion",Tabla_471067!A156),"153")</f>
        <v>153</v>
      </c>
      <c r="T160" s="10" t="str">
        <f ca="1">HYPERLINK("#"&amp;CELL("direccion",Tabla_471023!A156),"153")</f>
        <v>153</v>
      </c>
      <c r="U160" s="10" t="str">
        <f ca="1">HYPERLINK("#"&amp;CELL("direccion",Tabla_471047!A156),"153")</f>
        <v>153</v>
      </c>
      <c r="V160" s="10" t="str">
        <f ca="1">HYPERLINK("#"&amp;CELL("direccion",Tabla_471030!A156),"153")</f>
        <v>153</v>
      </c>
      <c r="W160" s="10" t="str">
        <f ca="1">HYPERLINK("#"&amp;CELL("direccion",Tabla_471041!A156),"153")</f>
        <v>153</v>
      </c>
      <c r="X160" s="10" t="str">
        <f ca="1">HYPERLINK("#"&amp;CELL("direccion",Tabla_471031!A156),"153")</f>
        <v>153</v>
      </c>
      <c r="Y160" s="10" t="str">
        <f ca="1">HYPERLINK("#"&amp;CELL("direccion",Tabla_471032!A156),"153")</f>
        <v>153</v>
      </c>
      <c r="Z160" s="10" t="str">
        <f ca="1">HYPERLINK("#"&amp;CELL("direccion",Tabla_471059!A156),"153")</f>
        <v>153</v>
      </c>
      <c r="AA160" s="10" t="str">
        <f ca="1">HYPERLINK("#"&amp;CELL("direccion",Tabla_471071!A156),"153")</f>
        <v>153</v>
      </c>
      <c r="AB160" s="10" t="str">
        <f ca="1">HYPERLINK("#"&amp;CELL("direccion",Tabla_471062!A156),"153")</f>
        <v>153</v>
      </c>
      <c r="AC160" s="10" t="str">
        <f ca="1">HYPERLINK("#"&amp;CELL("direccion",Tabla_471074!A156),"153")</f>
        <v>153</v>
      </c>
      <c r="AD160" s="5" t="s">
        <v>213</v>
      </c>
      <c r="AE160" s="3">
        <v>46203</v>
      </c>
    </row>
    <row r="161" spans="1:31" x14ac:dyDescent="0.25">
      <c r="A161" s="5">
        <v>2026</v>
      </c>
      <c r="B161" s="3">
        <v>46113</v>
      </c>
      <c r="C161" s="3">
        <v>46203</v>
      </c>
      <c r="D161" s="5" t="s">
        <v>84</v>
      </c>
      <c r="E161" s="5">
        <v>160</v>
      </c>
      <c r="F161" s="5" t="s">
        <v>316</v>
      </c>
      <c r="G161" s="5" t="s">
        <v>316</v>
      </c>
      <c r="H161" s="5" t="s">
        <v>225</v>
      </c>
      <c r="I161" s="5" t="s">
        <v>586</v>
      </c>
      <c r="J161" s="5" t="s">
        <v>656</v>
      </c>
      <c r="K161" s="5" t="s">
        <v>657</v>
      </c>
      <c r="L161" s="5" t="s">
        <v>91</v>
      </c>
      <c r="M161" s="5">
        <v>10868</v>
      </c>
      <c r="N161" s="5" t="s">
        <v>212</v>
      </c>
      <c r="O161" s="5">
        <v>8900.43</v>
      </c>
      <c r="P161" s="5" t="s">
        <v>212</v>
      </c>
      <c r="Q161" s="10" t="str">
        <f ca="1">HYPERLINK("#"&amp;CELL("direccion",Tabla_471065!A157),"154")</f>
        <v>154</v>
      </c>
      <c r="R161" s="10" t="str">
        <f ca="1">HYPERLINK("#"&amp;CELL("direccion",Tabla_471039!A157),"154")</f>
        <v>154</v>
      </c>
      <c r="S161" s="10" t="str">
        <f ca="1">HYPERLINK("#"&amp;CELL("direccion",Tabla_471067!A157),"154")</f>
        <v>154</v>
      </c>
      <c r="T161" s="10" t="str">
        <f ca="1">HYPERLINK("#"&amp;CELL("direccion",Tabla_471023!A157),"154")</f>
        <v>154</v>
      </c>
      <c r="U161" s="10" t="str">
        <f ca="1">HYPERLINK("#"&amp;CELL("direccion",Tabla_471047!A157),"154")</f>
        <v>154</v>
      </c>
      <c r="V161" s="10" t="str">
        <f ca="1">HYPERLINK("#"&amp;CELL("direccion",Tabla_471030!A157),"154")</f>
        <v>154</v>
      </c>
      <c r="W161" s="10" t="str">
        <f ca="1">HYPERLINK("#"&amp;CELL("direccion",Tabla_471041!A157),"154")</f>
        <v>154</v>
      </c>
      <c r="X161" s="10" t="str">
        <f ca="1">HYPERLINK("#"&amp;CELL("direccion",Tabla_471031!A157),"154")</f>
        <v>154</v>
      </c>
      <c r="Y161" s="10" t="str">
        <f ca="1">HYPERLINK("#"&amp;CELL("direccion",Tabla_471032!A157),"154")</f>
        <v>154</v>
      </c>
      <c r="Z161" s="10" t="str">
        <f ca="1">HYPERLINK("#"&amp;CELL("direccion",Tabla_471059!A157),"154")</f>
        <v>154</v>
      </c>
      <c r="AA161" s="10" t="str">
        <f ca="1">HYPERLINK("#"&amp;CELL("direccion",Tabla_471071!A157),"154")</f>
        <v>154</v>
      </c>
      <c r="AB161" s="10" t="str">
        <f ca="1">HYPERLINK("#"&amp;CELL("direccion",Tabla_471062!A157),"154")</f>
        <v>154</v>
      </c>
      <c r="AC161" s="10" t="str">
        <f ca="1">HYPERLINK("#"&amp;CELL("direccion",Tabla_471074!A157),"154")</f>
        <v>154</v>
      </c>
      <c r="AD161" s="5" t="s">
        <v>213</v>
      </c>
      <c r="AE161" s="3">
        <v>46203</v>
      </c>
    </row>
    <row r="162" spans="1:31" x14ac:dyDescent="0.25">
      <c r="A162" s="5">
        <v>2026</v>
      </c>
      <c r="B162" s="3">
        <v>46113</v>
      </c>
      <c r="C162" s="3">
        <v>46203</v>
      </c>
      <c r="D162" s="5" t="s">
        <v>84</v>
      </c>
      <c r="E162" s="5">
        <v>159</v>
      </c>
      <c r="F162" s="5" t="s">
        <v>317</v>
      </c>
      <c r="G162" s="5" t="s">
        <v>317</v>
      </c>
      <c r="H162" s="5" t="s">
        <v>225</v>
      </c>
      <c r="I162" s="5" t="s">
        <v>552</v>
      </c>
      <c r="J162" s="5" t="s">
        <v>373</v>
      </c>
      <c r="K162" s="5" t="s">
        <v>492</v>
      </c>
      <c r="L162" s="5" t="s">
        <v>91</v>
      </c>
      <c r="M162" s="5">
        <v>10077</v>
      </c>
      <c r="N162" s="5" t="s">
        <v>212</v>
      </c>
      <c r="O162" s="5">
        <v>8701.68</v>
      </c>
      <c r="P162" s="5" t="s">
        <v>212</v>
      </c>
      <c r="Q162" s="10" t="str">
        <f ca="1">HYPERLINK("#"&amp;CELL("direccion",Tabla_471065!A158),"155")</f>
        <v>155</v>
      </c>
      <c r="R162" s="10" t="str">
        <f ca="1">HYPERLINK("#"&amp;CELL("direccion",Tabla_471039!A158),"155")</f>
        <v>155</v>
      </c>
      <c r="S162" s="10" t="str">
        <f ca="1">HYPERLINK("#"&amp;CELL("direccion",Tabla_471067!A158),"155")</f>
        <v>155</v>
      </c>
      <c r="T162" s="10" t="str">
        <f ca="1">HYPERLINK("#"&amp;CELL("direccion",Tabla_471023!A158),"155")</f>
        <v>155</v>
      </c>
      <c r="U162" s="10" t="str">
        <f ca="1">HYPERLINK("#"&amp;CELL("direccion",Tabla_471047!A158),"155")</f>
        <v>155</v>
      </c>
      <c r="V162" s="10" t="str">
        <f ca="1">HYPERLINK("#"&amp;CELL("direccion",Tabla_471030!A158),"155")</f>
        <v>155</v>
      </c>
      <c r="W162" s="10" t="str">
        <f ca="1">HYPERLINK("#"&amp;CELL("direccion",Tabla_471041!A158),"155")</f>
        <v>155</v>
      </c>
      <c r="X162" s="10" t="str">
        <f ca="1">HYPERLINK("#"&amp;CELL("direccion",Tabla_471031!A158),"155")</f>
        <v>155</v>
      </c>
      <c r="Y162" s="10" t="str">
        <f ca="1">HYPERLINK("#"&amp;CELL("direccion",Tabla_471032!A158),"155")</f>
        <v>155</v>
      </c>
      <c r="Z162" s="10" t="str">
        <f ca="1">HYPERLINK("#"&amp;CELL("direccion",Tabla_471059!A158),"155")</f>
        <v>155</v>
      </c>
      <c r="AA162" s="10" t="str">
        <f ca="1">HYPERLINK("#"&amp;CELL("direccion",Tabla_471071!A158),"155")</f>
        <v>155</v>
      </c>
      <c r="AB162" s="10" t="str">
        <f ca="1">HYPERLINK("#"&amp;CELL("direccion",Tabla_471062!A158),"155")</f>
        <v>155</v>
      </c>
      <c r="AC162" s="10" t="str">
        <f ca="1">HYPERLINK("#"&amp;CELL("direccion",Tabla_471074!A158),"155")</f>
        <v>155</v>
      </c>
      <c r="AD162" s="5" t="s">
        <v>213</v>
      </c>
      <c r="AE162" s="3">
        <v>46203</v>
      </c>
    </row>
    <row r="163" spans="1:31" x14ac:dyDescent="0.25">
      <c r="A163" s="5">
        <v>2026</v>
      </c>
      <c r="B163" s="3">
        <v>46113</v>
      </c>
      <c r="C163" s="3">
        <v>46203</v>
      </c>
      <c r="D163" s="5" t="s">
        <v>84</v>
      </c>
      <c r="E163" s="5">
        <v>159</v>
      </c>
      <c r="F163" s="5" t="s">
        <v>318</v>
      </c>
      <c r="G163" s="5" t="s">
        <v>318</v>
      </c>
      <c r="H163" s="5" t="s">
        <v>225</v>
      </c>
      <c r="I163" s="5" t="s">
        <v>658</v>
      </c>
      <c r="J163" s="5" t="s">
        <v>489</v>
      </c>
      <c r="K163" s="5" t="s">
        <v>659</v>
      </c>
      <c r="L163" s="5" t="s">
        <v>91</v>
      </c>
      <c r="M163" s="5">
        <v>11151</v>
      </c>
      <c r="N163" s="5" t="s">
        <v>212</v>
      </c>
      <c r="O163" s="5">
        <v>9054.01</v>
      </c>
      <c r="P163" s="5" t="s">
        <v>212</v>
      </c>
      <c r="Q163" s="10" t="str">
        <f ca="1">HYPERLINK("#"&amp;CELL("direccion",Tabla_471065!A159),"156")</f>
        <v>156</v>
      </c>
      <c r="R163" s="10" t="str">
        <f ca="1">HYPERLINK("#"&amp;CELL("direccion",Tabla_471039!A159),"156")</f>
        <v>156</v>
      </c>
      <c r="S163" s="10" t="str">
        <f ca="1">HYPERLINK("#"&amp;CELL("direccion",Tabla_471067!A159),"156")</f>
        <v>156</v>
      </c>
      <c r="T163" s="10" t="str">
        <f ca="1">HYPERLINK("#"&amp;CELL("direccion",Tabla_471023!A159),"156")</f>
        <v>156</v>
      </c>
      <c r="U163" s="10" t="str">
        <f ca="1">HYPERLINK("#"&amp;CELL("direccion",Tabla_471047!A159),"156")</f>
        <v>156</v>
      </c>
      <c r="V163" s="10" t="str">
        <f ca="1">HYPERLINK("#"&amp;CELL("direccion",Tabla_471030!A159),"156")</f>
        <v>156</v>
      </c>
      <c r="W163" s="10" t="str">
        <f ca="1">HYPERLINK("#"&amp;CELL("direccion",Tabla_471041!A159),"156")</f>
        <v>156</v>
      </c>
      <c r="X163" s="10" t="str">
        <f ca="1">HYPERLINK("#"&amp;CELL("direccion",Tabla_471031!A159),"156")</f>
        <v>156</v>
      </c>
      <c r="Y163" s="10" t="str">
        <f ca="1">HYPERLINK("#"&amp;CELL("direccion",Tabla_471032!A159),"156")</f>
        <v>156</v>
      </c>
      <c r="Z163" s="10" t="str">
        <f ca="1">HYPERLINK("#"&amp;CELL("direccion",Tabla_471059!A159),"156")</f>
        <v>156</v>
      </c>
      <c r="AA163" s="10" t="str">
        <f ca="1">HYPERLINK("#"&amp;CELL("direccion",Tabla_471071!A159),"156")</f>
        <v>156</v>
      </c>
      <c r="AB163" s="10" t="str">
        <f ca="1">HYPERLINK("#"&amp;CELL("direccion",Tabla_471062!A159),"156")</f>
        <v>156</v>
      </c>
      <c r="AC163" s="10" t="str">
        <f ca="1">HYPERLINK("#"&amp;CELL("direccion",Tabla_471074!A159),"156")</f>
        <v>156</v>
      </c>
      <c r="AD163" s="5" t="s">
        <v>213</v>
      </c>
      <c r="AE163" s="3">
        <v>46203</v>
      </c>
    </row>
    <row r="164" spans="1:31" x14ac:dyDescent="0.25">
      <c r="A164" s="5">
        <v>2026</v>
      </c>
      <c r="B164" s="3">
        <v>46113</v>
      </c>
      <c r="C164" s="3">
        <v>46203</v>
      </c>
      <c r="D164" s="5" t="s">
        <v>84</v>
      </c>
      <c r="E164" s="5">
        <v>159</v>
      </c>
      <c r="F164" s="5" t="s">
        <v>319</v>
      </c>
      <c r="G164" s="5" t="s">
        <v>319</v>
      </c>
      <c r="H164" s="5" t="s">
        <v>225</v>
      </c>
      <c r="I164" s="5" t="s">
        <v>660</v>
      </c>
      <c r="J164" s="5" t="s">
        <v>387</v>
      </c>
      <c r="K164" s="5" t="s">
        <v>446</v>
      </c>
      <c r="L164" s="5" t="s">
        <v>92</v>
      </c>
      <c r="M164" s="5">
        <v>11151</v>
      </c>
      <c r="N164" s="5" t="s">
        <v>212</v>
      </c>
      <c r="O164" s="5">
        <v>9054.01</v>
      </c>
      <c r="P164" s="5" t="s">
        <v>212</v>
      </c>
      <c r="Q164" s="10" t="str">
        <f ca="1">HYPERLINK("#"&amp;CELL("direccion",Tabla_471065!A160),"157")</f>
        <v>157</v>
      </c>
      <c r="R164" s="10" t="str">
        <f ca="1">HYPERLINK("#"&amp;CELL("direccion",Tabla_471039!A160),"157")</f>
        <v>157</v>
      </c>
      <c r="S164" s="10" t="str">
        <f ca="1">HYPERLINK("#"&amp;CELL("direccion",Tabla_471067!A160),"157")</f>
        <v>157</v>
      </c>
      <c r="T164" s="10" t="str">
        <f ca="1">HYPERLINK("#"&amp;CELL("direccion",Tabla_471023!A160),"157")</f>
        <v>157</v>
      </c>
      <c r="U164" s="10" t="str">
        <f ca="1">HYPERLINK("#"&amp;CELL("direccion",Tabla_471047!A160),"157")</f>
        <v>157</v>
      </c>
      <c r="V164" s="10" t="str">
        <f ca="1">HYPERLINK("#"&amp;CELL("direccion",Tabla_471030!A160),"157")</f>
        <v>157</v>
      </c>
      <c r="W164" s="10" t="str">
        <f ca="1">HYPERLINK("#"&amp;CELL("direccion",Tabla_471041!A160),"157")</f>
        <v>157</v>
      </c>
      <c r="X164" s="10" t="str">
        <f ca="1">HYPERLINK("#"&amp;CELL("direccion",Tabla_471031!A160),"157")</f>
        <v>157</v>
      </c>
      <c r="Y164" s="10" t="str">
        <f ca="1">HYPERLINK("#"&amp;CELL("direccion",Tabla_471032!A160),"157")</f>
        <v>157</v>
      </c>
      <c r="Z164" s="10" t="str">
        <f ca="1">HYPERLINK("#"&amp;CELL("direccion",Tabla_471059!A160),"157")</f>
        <v>157</v>
      </c>
      <c r="AA164" s="10" t="str">
        <f ca="1">HYPERLINK("#"&amp;CELL("direccion",Tabla_471071!A160),"157")</f>
        <v>157</v>
      </c>
      <c r="AB164" s="10" t="str">
        <f ca="1">HYPERLINK("#"&amp;CELL("direccion",Tabla_471062!A160),"157")</f>
        <v>157</v>
      </c>
      <c r="AC164" s="10" t="str">
        <f ca="1">HYPERLINK("#"&amp;CELL("direccion",Tabla_471074!A160),"157")</f>
        <v>157</v>
      </c>
      <c r="AD164" s="5" t="s">
        <v>213</v>
      </c>
      <c r="AE164" s="3">
        <v>46203</v>
      </c>
    </row>
    <row r="165" spans="1:31" x14ac:dyDescent="0.25">
      <c r="A165" s="5">
        <v>2026</v>
      </c>
      <c r="B165" s="3">
        <v>46113</v>
      </c>
      <c r="C165" s="3">
        <v>46203</v>
      </c>
      <c r="D165" s="5" t="s">
        <v>84</v>
      </c>
      <c r="E165" s="5">
        <v>159</v>
      </c>
      <c r="F165" s="5" t="s">
        <v>319</v>
      </c>
      <c r="G165" s="5" t="s">
        <v>319</v>
      </c>
      <c r="H165" s="5" t="s">
        <v>225</v>
      </c>
      <c r="I165" s="5" t="s">
        <v>661</v>
      </c>
      <c r="J165" s="5" t="s">
        <v>662</v>
      </c>
      <c r="K165" s="5" t="s">
        <v>642</v>
      </c>
      <c r="L165" s="5" t="s">
        <v>91</v>
      </c>
      <c r="M165" s="5">
        <v>11151</v>
      </c>
      <c r="N165" s="5" t="s">
        <v>212</v>
      </c>
      <c r="O165" s="5">
        <v>9054.01</v>
      </c>
      <c r="P165" s="5" t="s">
        <v>212</v>
      </c>
      <c r="Q165" s="10" t="str">
        <f ca="1">HYPERLINK("#"&amp;CELL("direccion",Tabla_471065!A161),"158")</f>
        <v>158</v>
      </c>
      <c r="R165" s="10" t="str">
        <f ca="1">HYPERLINK("#"&amp;CELL("direccion",Tabla_471039!A161),"158")</f>
        <v>158</v>
      </c>
      <c r="S165" s="10" t="str">
        <f ca="1">HYPERLINK("#"&amp;CELL("direccion",Tabla_471067!A161),"158")</f>
        <v>158</v>
      </c>
      <c r="T165" s="10" t="str">
        <f ca="1">HYPERLINK("#"&amp;CELL("direccion",Tabla_471023!A161),"158")</f>
        <v>158</v>
      </c>
      <c r="U165" s="10" t="str">
        <f ca="1">HYPERLINK("#"&amp;CELL("direccion",Tabla_471047!A161),"158")</f>
        <v>158</v>
      </c>
      <c r="V165" s="10" t="str">
        <f ca="1">HYPERLINK("#"&amp;CELL("direccion",Tabla_471030!A161),"158")</f>
        <v>158</v>
      </c>
      <c r="W165" s="10" t="str">
        <f ca="1">HYPERLINK("#"&amp;CELL("direccion",Tabla_471041!A161),"158")</f>
        <v>158</v>
      </c>
      <c r="X165" s="10" t="str">
        <f ca="1">HYPERLINK("#"&amp;CELL("direccion",Tabla_471031!A161),"158")</f>
        <v>158</v>
      </c>
      <c r="Y165" s="10" t="str">
        <f ca="1">HYPERLINK("#"&amp;CELL("direccion",Tabla_471032!A161),"158")</f>
        <v>158</v>
      </c>
      <c r="Z165" s="10" t="str">
        <f ca="1">HYPERLINK("#"&amp;CELL("direccion",Tabla_471059!A161),"158")</f>
        <v>158</v>
      </c>
      <c r="AA165" s="10" t="str">
        <f ca="1">HYPERLINK("#"&amp;CELL("direccion",Tabla_471071!A161),"158")</f>
        <v>158</v>
      </c>
      <c r="AB165" s="10" t="str">
        <f ca="1">HYPERLINK("#"&amp;CELL("direccion",Tabla_471062!A161),"158")</f>
        <v>158</v>
      </c>
      <c r="AC165" s="10" t="str">
        <f ca="1">HYPERLINK("#"&amp;CELL("direccion",Tabla_471074!A161),"158")</f>
        <v>158</v>
      </c>
      <c r="AD165" s="5" t="s">
        <v>213</v>
      </c>
      <c r="AE165" s="3">
        <v>46203</v>
      </c>
    </row>
    <row r="166" spans="1:31" x14ac:dyDescent="0.25">
      <c r="A166" s="5">
        <v>2026</v>
      </c>
      <c r="B166" s="3">
        <v>46113</v>
      </c>
      <c r="C166" s="3">
        <v>46203</v>
      </c>
      <c r="D166" s="5" t="s">
        <v>84</v>
      </c>
      <c r="E166" s="5">
        <v>155</v>
      </c>
      <c r="F166" s="5" t="s">
        <v>320</v>
      </c>
      <c r="G166" s="5" t="s">
        <v>320</v>
      </c>
      <c r="H166" s="5" t="s">
        <v>225</v>
      </c>
      <c r="I166" s="5" t="s">
        <v>663</v>
      </c>
      <c r="J166" s="5" t="s">
        <v>664</v>
      </c>
      <c r="K166" s="5" t="s">
        <v>637</v>
      </c>
      <c r="L166" s="5" t="s">
        <v>91</v>
      </c>
      <c r="M166" s="5">
        <v>23739</v>
      </c>
      <c r="N166" s="5" t="s">
        <v>212</v>
      </c>
      <c r="O166" s="5">
        <v>19280.099999999999</v>
      </c>
      <c r="P166" s="5" t="s">
        <v>212</v>
      </c>
      <c r="Q166" s="10" t="str">
        <f ca="1">HYPERLINK("#"&amp;CELL("direccion",Tabla_471065!A162),"159")</f>
        <v>159</v>
      </c>
      <c r="R166" s="10" t="str">
        <f ca="1">HYPERLINK("#"&amp;CELL("direccion",Tabla_471039!A162),"159")</f>
        <v>159</v>
      </c>
      <c r="S166" s="10" t="str">
        <f ca="1">HYPERLINK("#"&amp;CELL("direccion",Tabla_471067!A162),"159")</f>
        <v>159</v>
      </c>
      <c r="T166" s="10" t="str">
        <f ca="1">HYPERLINK("#"&amp;CELL("direccion",Tabla_471023!A162),"159")</f>
        <v>159</v>
      </c>
      <c r="U166" s="10" t="str">
        <f ca="1">HYPERLINK("#"&amp;CELL("direccion",Tabla_471047!A162),"159")</f>
        <v>159</v>
      </c>
      <c r="V166" s="10" t="str">
        <f ca="1">HYPERLINK("#"&amp;CELL("direccion",Tabla_471030!A162),"159")</f>
        <v>159</v>
      </c>
      <c r="W166" s="10" t="str">
        <f ca="1">HYPERLINK("#"&amp;CELL("direccion",Tabla_471041!A162),"159")</f>
        <v>159</v>
      </c>
      <c r="X166" s="10" t="str">
        <f ca="1">HYPERLINK("#"&amp;CELL("direccion",Tabla_471031!A162),"159")</f>
        <v>159</v>
      </c>
      <c r="Y166" s="10" t="str">
        <f ca="1">HYPERLINK("#"&amp;CELL("direccion",Tabla_471032!A162),"159")</f>
        <v>159</v>
      </c>
      <c r="Z166" s="10" t="str">
        <f ca="1">HYPERLINK("#"&amp;CELL("direccion",Tabla_471059!A162),"159")</f>
        <v>159</v>
      </c>
      <c r="AA166" s="10" t="str">
        <f ca="1">HYPERLINK("#"&amp;CELL("direccion",Tabla_471071!A162),"159")</f>
        <v>159</v>
      </c>
      <c r="AB166" s="10" t="str">
        <f ca="1">HYPERLINK("#"&amp;CELL("direccion",Tabla_471062!A162),"159")</f>
        <v>159</v>
      </c>
      <c r="AC166" s="10" t="str">
        <f ca="1">HYPERLINK("#"&amp;CELL("direccion",Tabla_471074!A162),"159")</f>
        <v>159</v>
      </c>
      <c r="AD166" s="5" t="s">
        <v>213</v>
      </c>
      <c r="AE166" s="3">
        <v>46203</v>
      </c>
    </row>
    <row r="167" spans="1:31" x14ac:dyDescent="0.25">
      <c r="A167" s="5">
        <v>2026</v>
      </c>
      <c r="B167" s="3">
        <v>46113</v>
      </c>
      <c r="C167" s="3">
        <v>46203</v>
      </c>
      <c r="D167" s="5" t="s">
        <v>84</v>
      </c>
      <c r="E167" s="5">
        <v>149</v>
      </c>
      <c r="F167" s="5" t="s">
        <v>321</v>
      </c>
      <c r="G167" s="5" t="s">
        <v>321</v>
      </c>
      <c r="H167" s="5" t="s">
        <v>225</v>
      </c>
      <c r="I167" s="5" t="s">
        <v>665</v>
      </c>
      <c r="J167" s="5" t="s">
        <v>666</v>
      </c>
      <c r="K167" s="5" t="s">
        <v>382</v>
      </c>
      <c r="L167" s="5" t="s">
        <v>91</v>
      </c>
      <c r="M167" s="5">
        <v>11097</v>
      </c>
      <c r="N167" s="5" t="s">
        <v>212</v>
      </c>
      <c r="O167" s="5">
        <v>9012.7799999999988</v>
      </c>
      <c r="P167" s="5" t="s">
        <v>212</v>
      </c>
      <c r="Q167" s="10" t="str">
        <f ca="1">HYPERLINK("#"&amp;CELL("direccion",Tabla_471065!A163),"160")</f>
        <v>160</v>
      </c>
      <c r="R167" s="10" t="str">
        <f ca="1">HYPERLINK("#"&amp;CELL("direccion",Tabla_471039!A163),"160")</f>
        <v>160</v>
      </c>
      <c r="S167" s="10" t="str">
        <f ca="1">HYPERLINK("#"&amp;CELL("direccion",Tabla_471067!A163),"160")</f>
        <v>160</v>
      </c>
      <c r="T167" s="10" t="str">
        <f ca="1">HYPERLINK("#"&amp;CELL("direccion",Tabla_471023!A163),"160")</f>
        <v>160</v>
      </c>
      <c r="U167" s="10" t="str">
        <f ca="1">HYPERLINK("#"&amp;CELL("direccion",Tabla_471047!A163),"160")</f>
        <v>160</v>
      </c>
      <c r="V167" s="10" t="str">
        <f ca="1">HYPERLINK("#"&amp;CELL("direccion",Tabla_471030!A163),"160")</f>
        <v>160</v>
      </c>
      <c r="W167" s="10" t="str">
        <f ca="1">HYPERLINK("#"&amp;CELL("direccion",Tabla_471041!A163),"160")</f>
        <v>160</v>
      </c>
      <c r="X167" s="10" t="str">
        <f ca="1">HYPERLINK("#"&amp;CELL("direccion",Tabla_471031!A163),"160")</f>
        <v>160</v>
      </c>
      <c r="Y167" s="10" t="str">
        <f ca="1">HYPERLINK("#"&amp;CELL("direccion",Tabla_471032!A163),"160")</f>
        <v>160</v>
      </c>
      <c r="Z167" s="10" t="str">
        <f ca="1">HYPERLINK("#"&amp;CELL("direccion",Tabla_471059!A163),"160")</f>
        <v>160</v>
      </c>
      <c r="AA167" s="10" t="str">
        <f ca="1">HYPERLINK("#"&amp;CELL("direccion",Tabla_471071!A163),"160")</f>
        <v>160</v>
      </c>
      <c r="AB167" s="10" t="str">
        <f ca="1">HYPERLINK("#"&amp;CELL("direccion",Tabla_471062!A163),"160")</f>
        <v>160</v>
      </c>
      <c r="AC167" s="10" t="str">
        <f ca="1">HYPERLINK("#"&amp;CELL("direccion",Tabla_471074!A163),"160")</f>
        <v>160</v>
      </c>
      <c r="AD167" s="5" t="s">
        <v>213</v>
      </c>
      <c r="AE167" s="3">
        <v>46203</v>
      </c>
    </row>
    <row r="168" spans="1:31" x14ac:dyDescent="0.25">
      <c r="A168" s="5">
        <v>2026</v>
      </c>
      <c r="B168" s="3">
        <v>46113</v>
      </c>
      <c r="C168" s="3">
        <v>46203</v>
      </c>
      <c r="D168" s="5" t="s">
        <v>84</v>
      </c>
      <c r="E168" s="5">
        <v>149</v>
      </c>
      <c r="F168" s="5" t="s">
        <v>322</v>
      </c>
      <c r="G168" s="5" t="s">
        <v>322</v>
      </c>
      <c r="H168" s="5" t="s">
        <v>225</v>
      </c>
      <c r="I168" s="5" t="s">
        <v>667</v>
      </c>
      <c r="J168" s="5" t="s">
        <v>368</v>
      </c>
      <c r="K168" s="5" t="s">
        <v>668</v>
      </c>
      <c r="L168" s="5" t="s">
        <v>91</v>
      </c>
      <c r="M168" s="5">
        <v>11097</v>
      </c>
      <c r="N168" s="5" t="s">
        <v>212</v>
      </c>
      <c r="O168" s="5">
        <v>9012.7799999999988</v>
      </c>
      <c r="P168" s="5" t="s">
        <v>212</v>
      </c>
      <c r="Q168" s="10" t="str">
        <f ca="1">HYPERLINK("#"&amp;CELL("direccion",Tabla_471065!A164),"161")</f>
        <v>161</v>
      </c>
      <c r="R168" s="10" t="str">
        <f ca="1">HYPERLINK("#"&amp;CELL("direccion",Tabla_471039!A164),"161")</f>
        <v>161</v>
      </c>
      <c r="S168" s="10" t="str">
        <f ca="1">HYPERLINK("#"&amp;CELL("direccion",Tabla_471067!A164),"161")</f>
        <v>161</v>
      </c>
      <c r="T168" s="10" t="str">
        <f ca="1">HYPERLINK("#"&amp;CELL("direccion",Tabla_471023!A164),"161")</f>
        <v>161</v>
      </c>
      <c r="U168" s="10" t="str">
        <f ca="1">HYPERLINK("#"&amp;CELL("direccion",Tabla_471047!A164),"161")</f>
        <v>161</v>
      </c>
      <c r="V168" s="10" t="str">
        <f ca="1">HYPERLINK("#"&amp;CELL("direccion",Tabla_471030!A164),"161")</f>
        <v>161</v>
      </c>
      <c r="W168" s="10" t="str">
        <f ca="1">HYPERLINK("#"&amp;CELL("direccion",Tabla_471041!A164),"161")</f>
        <v>161</v>
      </c>
      <c r="X168" s="10" t="str">
        <f ca="1">HYPERLINK("#"&amp;CELL("direccion",Tabla_471031!A164),"161")</f>
        <v>161</v>
      </c>
      <c r="Y168" s="10" t="str">
        <f ca="1">HYPERLINK("#"&amp;CELL("direccion",Tabla_471032!A164),"161")</f>
        <v>161</v>
      </c>
      <c r="Z168" s="10" t="str">
        <f ca="1">HYPERLINK("#"&amp;CELL("direccion",Tabla_471059!A164),"161")</f>
        <v>161</v>
      </c>
      <c r="AA168" s="10" t="str">
        <f ca="1">HYPERLINK("#"&amp;CELL("direccion",Tabla_471071!A164),"161")</f>
        <v>161</v>
      </c>
      <c r="AB168" s="10" t="str">
        <f ca="1">HYPERLINK("#"&amp;CELL("direccion",Tabla_471062!A164),"161")</f>
        <v>161</v>
      </c>
      <c r="AC168" s="10" t="str">
        <f ca="1">HYPERLINK("#"&amp;CELL("direccion",Tabla_471074!A164),"161")</f>
        <v>161</v>
      </c>
      <c r="AD168" s="5" t="s">
        <v>213</v>
      </c>
      <c r="AE168" s="3">
        <v>46203</v>
      </c>
    </row>
    <row r="169" spans="1:31" x14ac:dyDescent="0.25">
      <c r="A169" s="5">
        <v>2026</v>
      </c>
      <c r="B169" s="3">
        <v>46113</v>
      </c>
      <c r="C169" s="3">
        <v>46203</v>
      </c>
      <c r="D169" s="5" t="s">
        <v>84</v>
      </c>
      <c r="E169" s="5">
        <v>149</v>
      </c>
      <c r="F169" s="5" t="s">
        <v>323</v>
      </c>
      <c r="G169" s="5" t="s">
        <v>323</v>
      </c>
      <c r="H169" s="5" t="s">
        <v>225</v>
      </c>
      <c r="I169" s="5" t="s">
        <v>669</v>
      </c>
      <c r="J169" s="5" t="s">
        <v>483</v>
      </c>
      <c r="K169" s="5" t="s">
        <v>371</v>
      </c>
      <c r="L169" s="5" t="s">
        <v>92</v>
      </c>
      <c r="M169" s="5">
        <v>11097</v>
      </c>
      <c r="N169" s="5" t="s">
        <v>212</v>
      </c>
      <c r="O169" s="5">
        <v>9012.7799999999988</v>
      </c>
      <c r="P169" s="5" t="s">
        <v>212</v>
      </c>
      <c r="Q169" s="10" t="str">
        <f ca="1">HYPERLINK("#"&amp;CELL("direccion",Tabla_471065!A165),"162")</f>
        <v>162</v>
      </c>
      <c r="R169" s="10" t="str">
        <f ca="1">HYPERLINK("#"&amp;CELL("direccion",Tabla_471039!A165),"162")</f>
        <v>162</v>
      </c>
      <c r="S169" s="10" t="str">
        <f ca="1">HYPERLINK("#"&amp;CELL("direccion",Tabla_471067!A165),"162")</f>
        <v>162</v>
      </c>
      <c r="T169" s="10" t="str">
        <f ca="1">HYPERLINK("#"&amp;CELL("direccion",Tabla_471023!A165),"162")</f>
        <v>162</v>
      </c>
      <c r="U169" s="10" t="str">
        <f ca="1">HYPERLINK("#"&amp;CELL("direccion",Tabla_471047!A165),"162")</f>
        <v>162</v>
      </c>
      <c r="V169" s="10" t="str">
        <f ca="1">HYPERLINK("#"&amp;CELL("direccion",Tabla_471030!A165),"162")</f>
        <v>162</v>
      </c>
      <c r="W169" s="10" t="str">
        <f ca="1">HYPERLINK("#"&amp;CELL("direccion",Tabla_471041!A165),"162")</f>
        <v>162</v>
      </c>
      <c r="X169" s="10" t="str">
        <f ca="1">HYPERLINK("#"&amp;CELL("direccion",Tabla_471031!A165),"162")</f>
        <v>162</v>
      </c>
      <c r="Y169" s="10" t="str">
        <f ca="1">HYPERLINK("#"&amp;CELL("direccion",Tabla_471032!A165),"162")</f>
        <v>162</v>
      </c>
      <c r="Z169" s="10" t="str">
        <f ca="1">HYPERLINK("#"&amp;CELL("direccion",Tabla_471059!A165),"162")</f>
        <v>162</v>
      </c>
      <c r="AA169" s="10" t="str">
        <f ca="1">HYPERLINK("#"&amp;CELL("direccion",Tabla_471071!A165),"162")</f>
        <v>162</v>
      </c>
      <c r="AB169" s="10" t="str">
        <f ca="1">HYPERLINK("#"&amp;CELL("direccion",Tabla_471062!A165),"162")</f>
        <v>162</v>
      </c>
      <c r="AC169" s="10" t="str">
        <f ca="1">HYPERLINK("#"&amp;CELL("direccion",Tabla_471074!A165),"162")</f>
        <v>162</v>
      </c>
      <c r="AD169" s="5" t="s">
        <v>213</v>
      </c>
      <c r="AE169" s="3">
        <v>46203</v>
      </c>
    </row>
    <row r="170" spans="1:31" x14ac:dyDescent="0.25">
      <c r="A170" s="5">
        <v>2026</v>
      </c>
      <c r="B170" s="3">
        <v>46113</v>
      </c>
      <c r="C170" s="3">
        <v>46203</v>
      </c>
      <c r="D170" s="5" t="s">
        <v>84</v>
      </c>
      <c r="E170" s="5">
        <v>149</v>
      </c>
      <c r="F170" s="5" t="s">
        <v>324</v>
      </c>
      <c r="G170" s="5" t="s">
        <v>324</v>
      </c>
      <c r="H170" s="5" t="s">
        <v>225</v>
      </c>
      <c r="I170" s="5" t="s">
        <v>670</v>
      </c>
      <c r="J170" s="5" t="s">
        <v>648</v>
      </c>
      <c r="K170" s="5" t="s">
        <v>486</v>
      </c>
      <c r="L170" s="5" t="s">
        <v>92</v>
      </c>
      <c r="M170" s="5">
        <v>9987</v>
      </c>
      <c r="N170" s="5" t="s">
        <v>212</v>
      </c>
      <c r="O170" s="5">
        <v>8630.39</v>
      </c>
      <c r="P170" s="5" t="s">
        <v>212</v>
      </c>
      <c r="Q170" s="10" t="str">
        <f ca="1">HYPERLINK("#"&amp;CELL("direccion",Tabla_471065!A166),"163")</f>
        <v>163</v>
      </c>
      <c r="R170" s="10" t="str">
        <f ca="1">HYPERLINK("#"&amp;CELL("direccion",Tabla_471039!A166),"163")</f>
        <v>163</v>
      </c>
      <c r="S170" s="10" t="str">
        <f ca="1">HYPERLINK("#"&amp;CELL("direccion",Tabla_471067!A166),"163")</f>
        <v>163</v>
      </c>
      <c r="T170" s="10" t="str">
        <f ca="1">HYPERLINK("#"&amp;CELL("direccion",Tabla_471023!A166),"163")</f>
        <v>163</v>
      </c>
      <c r="U170" s="10" t="str">
        <f ca="1">HYPERLINK("#"&amp;CELL("direccion",Tabla_471047!A166),"163")</f>
        <v>163</v>
      </c>
      <c r="V170" s="10" t="str">
        <f ca="1">HYPERLINK("#"&amp;CELL("direccion",Tabla_471030!A166),"163")</f>
        <v>163</v>
      </c>
      <c r="W170" s="10" t="str">
        <f ca="1">HYPERLINK("#"&amp;CELL("direccion",Tabla_471041!A166),"163")</f>
        <v>163</v>
      </c>
      <c r="X170" s="10" t="str">
        <f ca="1">HYPERLINK("#"&amp;CELL("direccion",Tabla_471031!A166),"163")</f>
        <v>163</v>
      </c>
      <c r="Y170" s="10" t="str">
        <f ca="1">HYPERLINK("#"&amp;CELL("direccion",Tabla_471032!A166),"163")</f>
        <v>163</v>
      </c>
      <c r="Z170" s="10" t="str">
        <f ca="1">HYPERLINK("#"&amp;CELL("direccion",Tabla_471059!A166),"163")</f>
        <v>163</v>
      </c>
      <c r="AA170" s="10" t="str">
        <f ca="1">HYPERLINK("#"&amp;CELL("direccion",Tabla_471071!A166),"163")</f>
        <v>163</v>
      </c>
      <c r="AB170" s="10" t="str">
        <f ca="1">HYPERLINK("#"&amp;CELL("direccion",Tabla_471062!A166),"163")</f>
        <v>163</v>
      </c>
      <c r="AC170" s="10" t="str">
        <f ca="1">HYPERLINK("#"&amp;CELL("direccion",Tabla_471074!A166),"163")</f>
        <v>163</v>
      </c>
      <c r="AD170" s="5" t="s">
        <v>213</v>
      </c>
      <c r="AE170" s="3">
        <v>46203</v>
      </c>
    </row>
    <row r="171" spans="1:31" x14ac:dyDescent="0.25">
      <c r="A171" s="5">
        <v>2026</v>
      </c>
      <c r="B171" s="3">
        <v>46113</v>
      </c>
      <c r="C171" s="3">
        <v>46203</v>
      </c>
      <c r="D171" s="5" t="s">
        <v>84</v>
      </c>
      <c r="E171" s="5">
        <v>139</v>
      </c>
      <c r="F171" s="5" t="s">
        <v>325</v>
      </c>
      <c r="G171" s="5" t="s">
        <v>325</v>
      </c>
      <c r="H171" s="5" t="s">
        <v>225</v>
      </c>
      <c r="I171" s="5" t="s">
        <v>671</v>
      </c>
      <c r="J171" s="5" t="s">
        <v>479</v>
      </c>
      <c r="K171" s="5" t="s">
        <v>672</v>
      </c>
      <c r="L171" s="5" t="s">
        <v>92</v>
      </c>
      <c r="M171" s="5">
        <v>9925</v>
      </c>
      <c r="N171" s="5" t="s">
        <v>212</v>
      </c>
      <c r="O171" s="5">
        <v>8582.3799999999992</v>
      </c>
      <c r="P171" s="5" t="s">
        <v>212</v>
      </c>
      <c r="Q171" s="10" t="str">
        <f ca="1">HYPERLINK("#"&amp;CELL("direccion",Tabla_471065!A167),"164")</f>
        <v>164</v>
      </c>
      <c r="R171" s="10" t="str">
        <f ca="1">HYPERLINK("#"&amp;CELL("direccion",Tabla_471039!A167),"164")</f>
        <v>164</v>
      </c>
      <c r="S171" s="10" t="str">
        <f ca="1">HYPERLINK("#"&amp;CELL("direccion",Tabla_471067!A167),"164")</f>
        <v>164</v>
      </c>
      <c r="T171" s="10" t="str">
        <f ca="1">HYPERLINK("#"&amp;CELL("direccion",Tabla_471023!A167),"164")</f>
        <v>164</v>
      </c>
      <c r="U171" s="10" t="str">
        <f ca="1">HYPERLINK("#"&amp;CELL("direccion",Tabla_471047!A167),"164")</f>
        <v>164</v>
      </c>
      <c r="V171" s="10" t="str">
        <f ca="1">HYPERLINK("#"&amp;CELL("direccion",Tabla_471030!A167),"164")</f>
        <v>164</v>
      </c>
      <c r="W171" s="10" t="str">
        <f ca="1">HYPERLINK("#"&amp;CELL("direccion",Tabla_471041!A167),"164")</f>
        <v>164</v>
      </c>
      <c r="X171" s="10" t="str">
        <f ca="1">HYPERLINK("#"&amp;CELL("direccion",Tabla_471031!A167),"164")</f>
        <v>164</v>
      </c>
      <c r="Y171" s="10" t="str">
        <f ca="1">HYPERLINK("#"&amp;CELL("direccion",Tabla_471032!A167),"164")</f>
        <v>164</v>
      </c>
      <c r="Z171" s="10" t="str">
        <f ca="1">HYPERLINK("#"&amp;CELL("direccion",Tabla_471059!A167),"164")</f>
        <v>164</v>
      </c>
      <c r="AA171" s="10" t="str">
        <f ca="1">HYPERLINK("#"&amp;CELL("direccion",Tabla_471071!A167),"164")</f>
        <v>164</v>
      </c>
      <c r="AB171" s="10" t="str">
        <f ca="1">HYPERLINK("#"&amp;CELL("direccion",Tabla_471062!A167),"164")</f>
        <v>164</v>
      </c>
      <c r="AC171" s="10" t="str">
        <f ca="1">HYPERLINK("#"&amp;CELL("direccion",Tabla_471074!A167),"164")</f>
        <v>164</v>
      </c>
      <c r="AD171" s="5" t="s">
        <v>213</v>
      </c>
      <c r="AE171" s="3">
        <v>46203</v>
      </c>
    </row>
    <row r="172" spans="1:31" x14ac:dyDescent="0.25">
      <c r="A172" s="5">
        <v>2026</v>
      </c>
      <c r="B172" s="3">
        <v>46113</v>
      </c>
      <c r="C172" s="3">
        <v>46203</v>
      </c>
      <c r="D172" s="5" t="s">
        <v>84</v>
      </c>
      <c r="E172" s="5">
        <v>139</v>
      </c>
      <c r="F172" s="5" t="s">
        <v>326</v>
      </c>
      <c r="G172" s="5" t="s">
        <v>326</v>
      </c>
      <c r="H172" s="5" t="s">
        <v>225</v>
      </c>
      <c r="I172" s="5" t="s">
        <v>673</v>
      </c>
      <c r="J172" s="5" t="s">
        <v>674</v>
      </c>
      <c r="K172" s="5" t="s">
        <v>648</v>
      </c>
      <c r="L172" s="5" t="s">
        <v>91</v>
      </c>
      <c r="M172" s="5">
        <v>11079</v>
      </c>
      <c r="N172" s="5" t="s">
        <v>212</v>
      </c>
      <c r="O172" s="5">
        <v>8998.68</v>
      </c>
      <c r="P172" s="5" t="s">
        <v>212</v>
      </c>
      <c r="Q172" s="10" t="str">
        <f ca="1">HYPERLINK("#"&amp;CELL("direccion",Tabla_471065!A168),"165")</f>
        <v>165</v>
      </c>
      <c r="R172" s="10" t="str">
        <f ca="1">HYPERLINK("#"&amp;CELL("direccion",Tabla_471039!A168),"165")</f>
        <v>165</v>
      </c>
      <c r="S172" s="10" t="str">
        <f ca="1">HYPERLINK("#"&amp;CELL("direccion",Tabla_471067!A168),"165")</f>
        <v>165</v>
      </c>
      <c r="T172" s="10" t="str">
        <f ca="1">HYPERLINK("#"&amp;CELL("direccion",Tabla_471023!A168),"165")</f>
        <v>165</v>
      </c>
      <c r="U172" s="10" t="str">
        <f ca="1">HYPERLINK("#"&amp;CELL("direccion",Tabla_471047!A168),"165")</f>
        <v>165</v>
      </c>
      <c r="V172" s="10" t="str">
        <f ca="1">HYPERLINK("#"&amp;CELL("direccion",Tabla_471030!A168),"165")</f>
        <v>165</v>
      </c>
      <c r="W172" s="10" t="str">
        <f ca="1">HYPERLINK("#"&amp;CELL("direccion",Tabla_471041!A168),"165")</f>
        <v>165</v>
      </c>
      <c r="X172" s="10" t="str">
        <f ca="1">HYPERLINK("#"&amp;CELL("direccion",Tabla_471031!A168),"165")</f>
        <v>165</v>
      </c>
      <c r="Y172" s="10" t="str">
        <f ca="1">HYPERLINK("#"&amp;CELL("direccion",Tabla_471032!A168),"165")</f>
        <v>165</v>
      </c>
      <c r="Z172" s="10" t="str">
        <f ca="1">HYPERLINK("#"&amp;CELL("direccion",Tabla_471059!A168),"165")</f>
        <v>165</v>
      </c>
      <c r="AA172" s="10" t="str">
        <f ca="1">HYPERLINK("#"&amp;CELL("direccion",Tabla_471071!A168),"165")</f>
        <v>165</v>
      </c>
      <c r="AB172" s="10" t="str">
        <f ca="1">HYPERLINK("#"&amp;CELL("direccion",Tabla_471062!A168),"165")</f>
        <v>165</v>
      </c>
      <c r="AC172" s="10" t="str">
        <f ca="1">HYPERLINK("#"&amp;CELL("direccion",Tabla_471074!A168),"165")</f>
        <v>165</v>
      </c>
      <c r="AD172" s="5" t="s">
        <v>213</v>
      </c>
      <c r="AE172" s="3">
        <v>46203</v>
      </c>
    </row>
    <row r="173" spans="1:31" x14ac:dyDescent="0.25">
      <c r="A173" s="5">
        <v>2026</v>
      </c>
      <c r="B173" s="3">
        <v>46113</v>
      </c>
      <c r="C173" s="3">
        <v>46203</v>
      </c>
      <c r="D173" s="5" t="s">
        <v>84</v>
      </c>
      <c r="E173" s="5">
        <v>139</v>
      </c>
      <c r="F173" s="5" t="s">
        <v>327</v>
      </c>
      <c r="G173" s="5" t="s">
        <v>327</v>
      </c>
      <c r="H173" s="5" t="s">
        <v>225</v>
      </c>
      <c r="I173" s="5" t="s">
        <v>675</v>
      </c>
      <c r="J173" s="5" t="s">
        <v>676</v>
      </c>
      <c r="K173" s="5" t="s">
        <v>483</v>
      </c>
      <c r="L173" s="5" t="s">
        <v>91</v>
      </c>
      <c r="M173" s="5">
        <v>9925</v>
      </c>
      <c r="N173" s="5" t="s">
        <v>212</v>
      </c>
      <c r="O173" s="5">
        <v>8582.3799999999992</v>
      </c>
      <c r="P173" s="5" t="s">
        <v>212</v>
      </c>
      <c r="Q173" s="10" t="str">
        <f ca="1">HYPERLINK("#"&amp;CELL("direccion",Tabla_471065!A169),"166")</f>
        <v>166</v>
      </c>
      <c r="R173" s="10" t="str">
        <f ca="1">HYPERLINK("#"&amp;CELL("direccion",Tabla_471039!A169),"166")</f>
        <v>166</v>
      </c>
      <c r="S173" s="10" t="str">
        <f ca="1">HYPERLINK("#"&amp;CELL("direccion",Tabla_471067!A169),"166")</f>
        <v>166</v>
      </c>
      <c r="T173" s="10" t="str">
        <f ca="1">HYPERLINK("#"&amp;CELL("direccion",Tabla_471023!A169),"166")</f>
        <v>166</v>
      </c>
      <c r="U173" s="10" t="str">
        <f ca="1">HYPERLINK("#"&amp;CELL("direccion",Tabla_471047!A169),"166")</f>
        <v>166</v>
      </c>
      <c r="V173" s="10" t="str">
        <f ca="1">HYPERLINK("#"&amp;CELL("direccion",Tabla_471030!A169),"166")</f>
        <v>166</v>
      </c>
      <c r="W173" s="10" t="str">
        <f ca="1">HYPERLINK("#"&amp;CELL("direccion",Tabla_471041!A169),"166")</f>
        <v>166</v>
      </c>
      <c r="X173" s="10" t="str">
        <f ca="1">HYPERLINK("#"&amp;CELL("direccion",Tabla_471031!A169),"166")</f>
        <v>166</v>
      </c>
      <c r="Y173" s="10" t="str">
        <f ca="1">HYPERLINK("#"&amp;CELL("direccion",Tabla_471032!A169),"166")</f>
        <v>166</v>
      </c>
      <c r="Z173" s="10" t="str">
        <f ca="1">HYPERLINK("#"&amp;CELL("direccion",Tabla_471059!A169),"166")</f>
        <v>166</v>
      </c>
      <c r="AA173" s="10" t="str">
        <f ca="1">HYPERLINK("#"&amp;CELL("direccion",Tabla_471071!A169),"166")</f>
        <v>166</v>
      </c>
      <c r="AB173" s="10" t="str">
        <f ca="1">HYPERLINK("#"&amp;CELL("direccion",Tabla_471062!A169),"166")</f>
        <v>166</v>
      </c>
      <c r="AC173" s="10" t="str">
        <f ca="1">HYPERLINK("#"&amp;CELL("direccion",Tabla_471074!A169),"166")</f>
        <v>166</v>
      </c>
      <c r="AD173" s="5" t="s">
        <v>213</v>
      </c>
      <c r="AE173" s="3">
        <v>46203</v>
      </c>
    </row>
    <row r="174" spans="1:31" x14ac:dyDescent="0.25">
      <c r="A174" s="5">
        <v>2026</v>
      </c>
      <c r="B174" s="3">
        <v>46113</v>
      </c>
      <c r="C174" s="3">
        <v>46203</v>
      </c>
      <c r="D174" s="5" t="s">
        <v>84</v>
      </c>
      <c r="E174" s="5">
        <v>139</v>
      </c>
      <c r="F174" s="5" t="s">
        <v>328</v>
      </c>
      <c r="G174" s="5" t="s">
        <v>328</v>
      </c>
      <c r="H174" s="5" t="s">
        <v>225</v>
      </c>
      <c r="I174" s="5" t="s">
        <v>426</v>
      </c>
      <c r="J174" s="5" t="s">
        <v>677</v>
      </c>
      <c r="K174" s="5" t="s">
        <v>678</v>
      </c>
      <c r="L174" s="5" t="s">
        <v>91</v>
      </c>
      <c r="M174" s="5">
        <v>11079</v>
      </c>
      <c r="N174" s="5" t="s">
        <v>212</v>
      </c>
      <c r="O174" s="5">
        <v>8998.68</v>
      </c>
      <c r="P174" s="5" t="s">
        <v>212</v>
      </c>
      <c r="Q174" s="10" t="str">
        <f ca="1">HYPERLINK("#"&amp;CELL("direccion",Tabla_471065!A170),"167")</f>
        <v>167</v>
      </c>
      <c r="R174" s="10" t="str">
        <f ca="1">HYPERLINK("#"&amp;CELL("direccion",Tabla_471039!A170),"167")</f>
        <v>167</v>
      </c>
      <c r="S174" s="10" t="str">
        <f ca="1">HYPERLINK("#"&amp;CELL("direccion",Tabla_471067!A170),"167")</f>
        <v>167</v>
      </c>
      <c r="T174" s="10" t="str">
        <f ca="1">HYPERLINK("#"&amp;CELL("direccion",Tabla_471023!A170),"167")</f>
        <v>167</v>
      </c>
      <c r="U174" s="10" t="str">
        <f ca="1">HYPERLINK("#"&amp;CELL("direccion",Tabla_471047!A170),"167")</f>
        <v>167</v>
      </c>
      <c r="V174" s="10" t="str">
        <f ca="1">HYPERLINK("#"&amp;CELL("direccion",Tabla_471030!A170),"167")</f>
        <v>167</v>
      </c>
      <c r="W174" s="10" t="str">
        <f ca="1">HYPERLINK("#"&amp;CELL("direccion",Tabla_471041!A170),"167")</f>
        <v>167</v>
      </c>
      <c r="X174" s="10" t="str">
        <f ca="1">HYPERLINK("#"&amp;CELL("direccion",Tabla_471031!A170),"167")</f>
        <v>167</v>
      </c>
      <c r="Y174" s="10" t="str">
        <f ca="1">HYPERLINK("#"&amp;CELL("direccion",Tabla_471032!A170),"167")</f>
        <v>167</v>
      </c>
      <c r="Z174" s="10" t="str">
        <f ca="1">HYPERLINK("#"&amp;CELL("direccion",Tabla_471059!A170),"167")</f>
        <v>167</v>
      </c>
      <c r="AA174" s="10" t="str">
        <f ca="1">HYPERLINK("#"&amp;CELL("direccion",Tabla_471071!A170),"167")</f>
        <v>167</v>
      </c>
      <c r="AB174" s="10" t="str">
        <f ca="1">HYPERLINK("#"&amp;CELL("direccion",Tabla_471062!A170),"167")</f>
        <v>167</v>
      </c>
      <c r="AC174" s="10" t="str">
        <f ca="1">HYPERLINK("#"&amp;CELL("direccion",Tabla_471074!A170),"167")</f>
        <v>167</v>
      </c>
      <c r="AD174" s="5" t="s">
        <v>213</v>
      </c>
      <c r="AE174" s="3">
        <v>46203</v>
      </c>
    </row>
    <row r="175" spans="1:31" x14ac:dyDescent="0.25">
      <c r="A175" s="5">
        <v>2026</v>
      </c>
      <c r="B175" s="3">
        <v>46113</v>
      </c>
      <c r="C175" s="3">
        <v>46203</v>
      </c>
      <c r="D175" s="5" t="s">
        <v>84</v>
      </c>
      <c r="E175" s="5">
        <v>139</v>
      </c>
      <c r="F175" s="5" t="s">
        <v>329</v>
      </c>
      <c r="G175" s="5" t="s">
        <v>329</v>
      </c>
      <c r="H175" s="5" t="s">
        <v>225</v>
      </c>
      <c r="I175" s="5" t="s">
        <v>679</v>
      </c>
      <c r="J175" s="5" t="s">
        <v>680</v>
      </c>
      <c r="K175" s="5" t="s">
        <v>681</v>
      </c>
      <c r="L175" s="5" t="s">
        <v>92</v>
      </c>
      <c r="M175" s="5">
        <v>11079</v>
      </c>
      <c r="N175" s="5" t="s">
        <v>212</v>
      </c>
      <c r="O175" s="5">
        <v>8998.68</v>
      </c>
      <c r="P175" s="5" t="s">
        <v>212</v>
      </c>
      <c r="Q175" s="10" t="str">
        <f ca="1">HYPERLINK("#"&amp;CELL("direccion",Tabla_471065!A171),"168")</f>
        <v>168</v>
      </c>
      <c r="R175" s="10" t="str">
        <f ca="1">HYPERLINK("#"&amp;CELL("direccion",Tabla_471039!A171),"168")</f>
        <v>168</v>
      </c>
      <c r="S175" s="10" t="str">
        <f ca="1">HYPERLINK("#"&amp;CELL("direccion",Tabla_471067!A171),"168")</f>
        <v>168</v>
      </c>
      <c r="T175" s="10" t="str">
        <f ca="1">HYPERLINK("#"&amp;CELL("direccion",Tabla_471023!A171),"168")</f>
        <v>168</v>
      </c>
      <c r="U175" s="10" t="str">
        <f ca="1">HYPERLINK("#"&amp;CELL("direccion",Tabla_471047!A171),"168")</f>
        <v>168</v>
      </c>
      <c r="V175" s="10" t="str">
        <f ca="1">HYPERLINK("#"&amp;CELL("direccion",Tabla_471030!A171),"168")</f>
        <v>168</v>
      </c>
      <c r="W175" s="10" t="str">
        <f ca="1">HYPERLINK("#"&amp;CELL("direccion",Tabla_471041!A171),"168")</f>
        <v>168</v>
      </c>
      <c r="X175" s="10" t="str">
        <f ca="1">HYPERLINK("#"&amp;CELL("direccion",Tabla_471031!A171),"168")</f>
        <v>168</v>
      </c>
      <c r="Y175" s="10" t="str">
        <f ca="1">HYPERLINK("#"&amp;CELL("direccion",Tabla_471032!A171),"168")</f>
        <v>168</v>
      </c>
      <c r="Z175" s="10" t="str">
        <f ca="1">HYPERLINK("#"&amp;CELL("direccion",Tabla_471059!A171),"168")</f>
        <v>168</v>
      </c>
      <c r="AA175" s="10" t="str">
        <f ca="1">HYPERLINK("#"&amp;CELL("direccion",Tabla_471071!A171),"168")</f>
        <v>168</v>
      </c>
      <c r="AB175" s="10" t="str">
        <f ca="1">HYPERLINK("#"&amp;CELL("direccion",Tabla_471062!A171),"168")</f>
        <v>168</v>
      </c>
      <c r="AC175" s="10" t="str">
        <f ca="1">HYPERLINK("#"&amp;CELL("direccion",Tabla_471074!A171),"168")</f>
        <v>168</v>
      </c>
      <c r="AD175" s="5" t="s">
        <v>213</v>
      </c>
      <c r="AE175" s="3">
        <v>46203</v>
      </c>
    </row>
    <row r="176" spans="1:31" x14ac:dyDescent="0.25">
      <c r="A176" s="5">
        <v>2026</v>
      </c>
      <c r="B176" s="3">
        <v>46113</v>
      </c>
      <c r="C176" s="3">
        <v>46203</v>
      </c>
      <c r="D176" s="5" t="s">
        <v>84</v>
      </c>
      <c r="E176" s="5">
        <v>139</v>
      </c>
      <c r="F176" s="5" t="s">
        <v>330</v>
      </c>
      <c r="G176" s="5" t="s">
        <v>330</v>
      </c>
      <c r="H176" s="5" t="s">
        <v>225</v>
      </c>
      <c r="I176" s="5" t="s">
        <v>682</v>
      </c>
      <c r="J176" s="5" t="s">
        <v>354</v>
      </c>
      <c r="K176" s="5" t="s">
        <v>515</v>
      </c>
      <c r="L176" s="5" t="s">
        <v>92</v>
      </c>
      <c r="M176" s="5">
        <v>11079</v>
      </c>
      <c r="N176" s="5" t="s">
        <v>212</v>
      </c>
      <c r="O176" s="5">
        <v>8998.68</v>
      </c>
      <c r="P176" s="5" t="s">
        <v>212</v>
      </c>
      <c r="Q176" s="10" t="str">
        <f ca="1">HYPERLINK("#"&amp;CELL("direccion",Tabla_471065!A172),"169")</f>
        <v>169</v>
      </c>
      <c r="R176" s="10" t="str">
        <f ca="1">HYPERLINK("#"&amp;CELL("direccion",Tabla_471039!A172),"169")</f>
        <v>169</v>
      </c>
      <c r="S176" s="10" t="str">
        <f ca="1">HYPERLINK("#"&amp;CELL("direccion",Tabla_471067!A172),"169")</f>
        <v>169</v>
      </c>
      <c r="T176" s="10" t="str">
        <f ca="1">HYPERLINK("#"&amp;CELL("direccion",Tabla_471023!A172),"169")</f>
        <v>169</v>
      </c>
      <c r="U176" s="10" t="str">
        <f ca="1">HYPERLINK("#"&amp;CELL("direccion",Tabla_471047!A172),"169")</f>
        <v>169</v>
      </c>
      <c r="V176" s="10" t="str">
        <f ca="1">HYPERLINK("#"&amp;CELL("direccion",Tabla_471030!A172),"169")</f>
        <v>169</v>
      </c>
      <c r="W176" s="10" t="str">
        <f ca="1">HYPERLINK("#"&amp;CELL("direccion",Tabla_471041!A172),"169")</f>
        <v>169</v>
      </c>
      <c r="X176" s="10" t="str">
        <f ca="1">HYPERLINK("#"&amp;CELL("direccion",Tabla_471031!A172),"169")</f>
        <v>169</v>
      </c>
      <c r="Y176" s="10" t="str">
        <f ca="1">HYPERLINK("#"&amp;CELL("direccion",Tabla_471032!A172),"169")</f>
        <v>169</v>
      </c>
      <c r="Z176" s="10" t="str">
        <f ca="1">HYPERLINK("#"&amp;CELL("direccion",Tabla_471059!A172),"169")</f>
        <v>169</v>
      </c>
      <c r="AA176" s="10" t="str">
        <f ca="1">HYPERLINK("#"&amp;CELL("direccion",Tabla_471071!A172),"169")</f>
        <v>169</v>
      </c>
      <c r="AB176" s="10" t="str">
        <f ca="1">HYPERLINK("#"&amp;CELL("direccion",Tabla_471062!A172),"169")</f>
        <v>169</v>
      </c>
      <c r="AC176" s="10" t="str">
        <f ca="1">HYPERLINK("#"&amp;CELL("direccion",Tabla_471074!A172),"169")</f>
        <v>169</v>
      </c>
      <c r="AD176" s="5" t="s">
        <v>213</v>
      </c>
      <c r="AE176" s="3">
        <v>46203</v>
      </c>
    </row>
    <row r="177" spans="1:31" x14ac:dyDescent="0.25">
      <c r="A177" s="5">
        <v>2026</v>
      </c>
      <c r="B177" s="3">
        <v>46113</v>
      </c>
      <c r="C177" s="3">
        <v>46203</v>
      </c>
      <c r="D177" s="5" t="s">
        <v>84</v>
      </c>
      <c r="E177" s="5">
        <v>139</v>
      </c>
      <c r="F177" s="5" t="s">
        <v>325</v>
      </c>
      <c r="G177" s="5" t="s">
        <v>325</v>
      </c>
      <c r="H177" s="5" t="s">
        <v>225</v>
      </c>
      <c r="I177" s="5" t="s">
        <v>403</v>
      </c>
      <c r="J177" s="5" t="s">
        <v>387</v>
      </c>
      <c r="K177" s="5" t="s">
        <v>683</v>
      </c>
      <c r="L177" s="5" t="s">
        <v>91</v>
      </c>
      <c r="M177" s="5">
        <v>9925</v>
      </c>
      <c r="N177" s="5" t="s">
        <v>212</v>
      </c>
      <c r="O177" s="5">
        <v>8582.3799999999992</v>
      </c>
      <c r="P177" s="5" t="s">
        <v>212</v>
      </c>
      <c r="Q177" s="10" t="str">
        <f ca="1">HYPERLINK("#"&amp;CELL("direccion",Tabla_471065!A173),"170")</f>
        <v>170</v>
      </c>
      <c r="R177" s="10" t="str">
        <f ca="1">HYPERLINK("#"&amp;CELL("direccion",Tabla_471039!A173),"170")</f>
        <v>170</v>
      </c>
      <c r="S177" s="10" t="str">
        <f ca="1">HYPERLINK("#"&amp;CELL("direccion",Tabla_471067!A173),"170")</f>
        <v>170</v>
      </c>
      <c r="T177" s="10" t="str">
        <f ca="1">HYPERLINK("#"&amp;CELL("direccion",Tabla_471023!A173),"170")</f>
        <v>170</v>
      </c>
      <c r="U177" s="10" t="str">
        <f ca="1">HYPERLINK("#"&amp;CELL("direccion",Tabla_471047!A173),"170")</f>
        <v>170</v>
      </c>
      <c r="V177" s="10" t="str">
        <f ca="1">HYPERLINK("#"&amp;CELL("direccion",Tabla_471030!A173),"170")</f>
        <v>170</v>
      </c>
      <c r="W177" s="10" t="str">
        <f ca="1">HYPERLINK("#"&amp;CELL("direccion",Tabla_471041!A173),"170")</f>
        <v>170</v>
      </c>
      <c r="X177" s="10" t="str">
        <f ca="1">HYPERLINK("#"&amp;CELL("direccion",Tabla_471031!A173),"170")</f>
        <v>170</v>
      </c>
      <c r="Y177" s="10" t="str">
        <f ca="1">HYPERLINK("#"&amp;CELL("direccion",Tabla_471032!A173),"170")</f>
        <v>170</v>
      </c>
      <c r="Z177" s="10" t="str">
        <f ca="1">HYPERLINK("#"&amp;CELL("direccion",Tabla_471059!A173),"170")</f>
        <v>170</v>
      </c>
      <c r="AA177" s="10" t="str">
        <f ca="1">HYPERLINK("#"&amp;CELL("direccion",Tabla_471071!A173),"170")</f>
        <v>170</v>
      </c>
      <c r="AB177" s="10" t="str">
        <f ca="1">HYPERLINK("#"&amp;CELL("direccion",Tabla_471062!A173),"170")</f>
        <v>170</v>
      </c>
      <c r="AC177" s="10" t="str">
        <f ca="1">HYPERLINK("#"&amp;CELL("direccion",Tabla_471074!A173),"170")</f>
        <v>170</v>
      </c>
      <c r="AD177" s="5" t="s">
        <v>213</v>
      </c>
      <c r="AE177" s="3">
        <v>46203</v>
      </c>
    </row>
    <row r="178" spans="1:31" x14ac:dyDescent="0.25">
      <c r="A178" s="5">
        <v>2026</v>
      </c>
      <c r="B178" s="3">
        <v>46113</v>
      </c>
      <c r="C178" s="3">
        <v>46203</v>
      </c>
      <c r="D178" s="5" t="s">
        <v>84</v>
      </c>
      <c r="E178" s="5">
        <v>130</v>
      </c>
      <c r="F178" s="5" t="s">
        <v>325</v>
      </c>
      <c r="G178" s="5" t="s">
        <v>325</v>
      </c>
      <c r="H178" s="5" t="s">
        <v>225</v>
      </c>
      <c r="I178" s="5" t="s">
        <v>684</v>
      </c>
      <c r="J178" s="5" t="s">
        <v>460</v>
      </c>
      <c r="K178" s="5" t="s">
        <v>406</v>
      </c>
      <c r="L178" s="5" t="s">
        <v>92</v>
      </c>
      <c r="M178" s="5">
        <v>9925</v>
      </c>
      <c r="N178" s="5" t="s">
        <v>212</v>
      </c>
      <c r="O178" s="5">
        <v>8582.3799999999992</v>
      </c>
      <c r="P178" s="5" t="s">
        <v>212</v>
      </c>
      <c r="Q178" s="10" t="str">
        <f ca="1">HYPERLINK("#"&amp;CELL("direccion",Tabla_471065!A174),"171")</f>
        <v>171</v>
      </c>
      <c r="R178" s="10" t="str">
        <f ca="1">HYPERLINK("#"&amp;CELL("direccion",Tabla_471039!A174),"171")</f>
        <v>171</v>
      </c>
      <c r="S178" s="10" t="str">
        <f ca="1">HYPERLINK("#"&amp;CELL("direccion",Tabla_471067!A174),"171")</f>
        <v>171</v>
      </c>
      <c r="T178" s="10" t="str">
        <f ca="1">HYPERLINK("#"&amp;CELL("direccion",Tabla_471023!A174),"171")</f>
        <v>171</v>
      </c>
      <c r="U178" s="10" t="str">
        <f ca="1">HYPERLINK("#"&amp;CELL("direccion",Tabla_471047!A174),"171")</f>
        <v>171</v>
      </c>
      <c r="V178" s="10" t="str">
        <f ca="1">HYPERLINK("#"&amp;CELL("direccion",Tabla_471030!A174),"171")</f>
        <v>171</v>
      </c>
      <c r="W178" s="10" t="str">
        <f ca="1">HYPERLINK("#"&amp;CELL("direccion",Tabla_471041!A174),"171")</f>
        <v>171</v>
      </c>
      <c r="X178" s="10" t="str">
        <f ca="1">HYPERLINK("#"&amp;CELL("direccion",Tabla_471031!A174),"171")</f>
        <v>171</v>
      </c>
      <c r="Y178" s="10" t="str">
        <f ca="1">HYPERLINK("#"&amp;CELL("direccion",Tabla_471032!A174),"171")</f>
        <v>171</v>
      </c>
      <c r="Z178" s="10" t="str">
        <f ca="1">HYPERLINK("#"&amp;CELL("direccion",Tabla_471059!A174),"171")</f>
        <v>171</v>
      </c>
      <c r="AA178" s="10" t="str">
        <f ca="1">HYPERLINK("#"&amp;CELL("direccion",Tabla_471071!A174),"171")</f>
        <v>171</v>
      </c>
      <c r="AB178" s="10" t="str">
        <f ca="1">HYPERLINK("#"&amp;CELL("direccion",Tabla_471062!A174),"171")</f>
        <v>171</v>
      </c>
      <c r="AC178" s="10" t="str">
        <f ca="1">HYPERLINK("#"&amp;CELL("direccion",Tabla_471074!A174),"171")</f>
        <v>171</v>
      </c>
      <c r="AD178" s="5" t="s">
        <v>213</v>
      </c>
      <c r="AE178" s="3">
        <v>46203</v>
      </c>
    </row>
    <row r="179" spans="1:31" x14ac:dyDescent="0.25">
      <c r="A179" s="5">
        <v>2026</v>
      </c>
      <c r="B179" s="3">
        <v>46113</v>
      </c>
      <c r="C179" s="3">
        <v>46203</v>
      </c>
      <c r="D179" s="5" t="s">
        <v>84</v>
      </c>
      <c r="E179" s="5">
        <v>130</v>
      </c>
      <c r="F179" s="5" t="s">
        <v>325</v>
      </c>
      <c r="G179" s="5" t="s">
        <v>325</v>
      </c>
      <c r="H179" s="5" t="s">
        <v>225</v>
      </c>
      <c r="I179" s="5" t="s">
        <v>685</v>
      </c>
      <c r="J179" s="5" t="s">
        <v>368</v>
      </c>
      <c r="K179" s="5" t="s">
        <v>368</v>
      </c>
      <c r="L179" s="5" t="s">
        <v>91</v>
      </c>
      <c r="M179" s="5">
        <v>9925</v>
      </c>
      <c r="N179" s="5" t="s">
        <v>212</v>
      </c>
      <c r="O179" s="5">
        <v>8582.3799999999992</v>
      </c>
      <c r="P179" s="5" t="s">
        <v>212</v>
      </c>
      <c r="Q179" s="10" t="str">
        <f ca="1">HYPERLINK("#"&amp;CELL("direccion",Tabla_471065!A175),"172")</f>
        <v>172</v>
      </c>
      <c r="R179" s="10" t="str">
        <f ca="1">HYPERLINK("#"&amp;CELL("direccion",Tabla_471039!A175),"172")</f>
        <v>172</v>
      </c>
      <c r="S179" s="10" t="str">
        <f ca="1">HYPERLINK("#"&amp;CELL("direccion",Tabla_471067!A175),"172")</f>
        <v>172</v>
      </c>
      <c r="T179" s="10" t="str">
        <f ca="1">HYPERLINK("#"&amp;CELL("direccion",Tabla_471023!A175),"172")</f>
        <v>172</v>
      </c>
      <c r="U179" s="10" t="str">
        <f ca="1">HYPERLINK("#"&amp;CELL("direccion",Tabla_471047!A175),"172")</f>
        <v>172</v>
      </c>
      <c r="V179" s="10" t="str">
        <f ca="1">HYPERLINK("#"&amp;CELL("direccion",Tabla_471030!A175),"172")</f>
        <v>172</v>
      </c>
      <c r="W179" s="10" t="str">
        <f ca="1">HYPERLINK("#"&amp;CELL("direccion",Tabla_471041!A175),"172")</f>
        <v>172</v>
      </c>
      <c r="X179" s="10" t="str">
        <f ca="1">HYPERLINK("#"&amp;CELL("direccion",Tabla_471031!A175),"172")</f>
        <v>172</v>
      </c>
      <c r="Y179" s="10" t="str">
        <f ca="1">HYPERLINK("#"&amp;CELL("direccion",Tabla_471032!A175),"172")</f>
        <v>172</v>
      </c>
      <c r="Z179" s="10" t="str">
        <f ca="1">HYPERLINK("#"&amp;CELL("direccion",Tabla_471059!A175),"172")</f>
        <v>172</v>
      </c>
      <c r="AA179" s="10" t="str">
        <f ca="1">HYPERLINK("#"&amp;CELL("direccion",Tabla_471071!A175),"172")</f>
        <v>172</v>
      </c>
      <c r="AB179" s="10" t="str">
        <f ca="1">HYPERLINK("#"&amp;CELL("direccion",Tabla_471062!A175),"172")</f>
        <v>172</v>
      </c>
      <c r="AC179" s="10" t="str">
        <f ca="1">HYPERLINK("#"&amp;CELL("direccion",Tabla_471074!A175),"172")</f>
        <v>172</v>
      </c>
      <c r="AD179" s="5" t="s">
        <v>213</v>
      </c>
      <c r="AE179" s="3">
        <v>46203</v>
      </c>
    </row>
    <row r="180" spans="1:31" x14ac:dyDescent="0.25">
      <c r="A180" s="5">
        <v>2026</v>
      </c>
      <c r="B180" s="3">
        <v>46113</v>
      </c>
      <c r="C180" s="3">
        <v>46203</v>
      </c>
      <c r="D180" s="5" t="s">
        <v>84</v>
      </c>
      <c r="E180" s="5">
        <v>130</v>
      </c>
      <c r="F180" s="5" t="s">
        <v>325</v>
      </c>
      <c r="G180" s="5" t="s">
        <v>325</v>
      </c>
      <c r="H180" s="5" t="s">
        <v>225</v>
      </c>
      <c r="I180" s="5" t="s">
        <v>686</v>
      </c>
      <c r="J180" s="5" t="s">
        <v>406</v>
      </c>
      <c r="K180" s="5" t="s">
        <v>406</v>
      </c>
      <c r="L180" s="5" t="s">
        <v>91</v>
      </c>
      <c r="M180" s="5">
        <v>9925</v>
      </c>
      <c r="N180" s="5" t="s">
        <v>212</v>
      </c>
      <c r="O180" s="5">
        <v>8582.3799999999992</v>
      </c>
      <c r="P180" s="5" t="s">
        <v>212</v>
      </c>
      <c r="Q180" s="10" t="str">
        <f ca="1">HYPERLINK("#"&amp;CELL("direccion",Tabla_471065!A176),"173")</f>
        <v>173</v>
      </c>
      <c r="R180" s="10" t="str">
        <f ca="1">HYPERLINK("#"&amp;CELL("direccion",Tabla_471039!A176),"173")</f>
        <v>173</v>
      </c>
      <c r="S180" s="10" t="str">
        <f ca="1">HYPERLINK("#"&amp;CELL("direccion",Tabla_471067!A176),"173")</f>
        <v>173</v>
      </c>
      <c r="T180" s="10" t="str">
        <f ca="1">HYPERLINK("#"&amp;CELL("direccion",Tabla_471023!A176),"173")</f>
        <v>173</v>
      </c>
      <c r="U180" s="10" t="str">
        <f ca="1">HYPERLINK("#"&amp;CELL("direccion",Tabla_471047!A176),"173")</f>
        <v>173</v>
      </c>
      <c r="V180" s="10" t="str">
        <f ca="1">HYPERLINK("#"&amp;CELL("direccion",Tabla_471030!A176),"173")</f>
        <v>173</v>
      </c>
      <c r="W180" s="10" t="str">
        <f ca="1">HYPERLINK("#"&amp;CELL("direccion",Tabla_471041!A176),"173")</f>
        <v>173</v>
      </c>
      <c r="X180" s="10" t="str">
        <f ca="1">HYPERLINK("#"&amp;CELL("direccion",Tabla_471031!A176),"173")</f>
        <v>173</v>
      </c>
      <c r="Y180" s="10" t="str">
        <f ca="1">HYPERLINK("#"&amp;CELL("direccion",Tabla_471032!A176),"173")</f>
        <v>173</v>
      </c>
      <c r="Z180" s="10" t="str">
        <f ca="1">HYPERLINK("#"&amp;CELL("direccion",Tabla_471059!A176),"173")</f>
        <v>173</v>
      </c>
      <c r="AA180" s="10" t="str">
        <f ca="1">HYPERLINK("#"&amp;CELL("direccion",Tabla_471071!A176),"173")</f>
        <v>173</v>
      </c>
      <c r="AB180" s="10" t="str">
        <f ca="1">HYPERLINK("#"&amp;CELL("direccion",Tabla_471062!A176),"173")</f>
        <v>173</v>
      </c>
      <c r="AC180" s="10" t="str">
        <f ca="1">HYPERLINK("#"&amp;CELL("direccion",Tabla_471074!A176),"173")</f>
        <v>173</v>
      </c>
      <c r="AD180" s="5" t="s">
        <v>213</v>
      </c>
      <c r="AE180" s="3">
        <v>46203</v>
      </c>
    </row>
    <row r="181" spans="1:31" x14ac:dyDescent="0.25">
      <c r="A181" s="5">
        <v>2026</v>
      </c>
      <c r="B181" s="3">
        <v>46113</v>
      </c>
      <c r="C181" s="3">
        <v>46203</v>
      </c>
      <c r="D181" s="5" t="s">
        <v>84</v>
      </c>
      <c r="E181" s="5">
        <v>130</v>
      </c>
      <c r="F181" s="5" t="s">
        <v>325</v>
      </c>
      <c r="G181" s="5" t="s">
        <v>325</v>
      </c>
      <c r="H181" s="5" t="s">
        <v>225</v>
      </c>
      <c r="I181" s="5" t="s">
        <v>687</v>
      </c>
      <c r="J181" s="5" t="s">
        <v>486</v>
      </c>
      <c r="K181" s="5" t="s">
        <v>688</v>
      </c>
      <c r="L181" s="5" t="s">
        <v>92</v>
      </c>
      <c r="M181" s="5">
        <v>9925</v>
      </c>
      <c r="N181" s="5" t="s">
        <v>212</v>
      </c>
      <c r="O181" s="5">
        <v>8582.3799999999992</v>
      </c>
      <c r="P181" s="5" t="s">
        <v>212</v>
      </c>
      <c r="Q181" s="10" t="str">
        <f ca="1">HYPERLINK("#"&amp;CELL("direccion",Tabla_471065!A177),"174")</f>
        <v>174</v>
      </c>
      <c r="R181" s="10" t="str">
        <f ca="1">HYPERLINK("#"&amp;CELL("direccion",Tabla_471039!A177),"174")</f>
        <v>174</v>
      </c>
      <c r="S181" s="10" t="str">
        <f ca="1">HYPERLINK("#"&amp;CELL("direccion",Tabla_471067!A177),"174")</f>
        <v>174</v>
      </c>
      <c r="T181" s="10" t="str">
        <f ca="1">HYPERLINK("#"&amp;CELL("direccion",Tabla_471023!A177),"174")</f>
        <v>174</v>
      </c>
      <c r="U181" s="10" t="str">
        <f ca="1">HYPERLINK("#"&amp;CELL("direccion",Tabla_471047!A177),"174")</f>
        <v>174</v>
      </c>
      <c r="V181" s="10" t="str">
        <f ca="1">HYPERLINK("#"&amp;CELL("direccion",Tabla_471030!A177),"174")</f>
        <v>174</v>
      </c>
      <c r="W181" s="10" t="str">
        <f ca="1">HYPERLINK("#"&amp;CELL("direccion",Tabla_471041!A177),"174")</f>
        <v>174</v>
      </c>
      <c r="X181" s="10" t="str">
        <f ca="1">HYPERLINK("#"&amp;CELL("direccion",Tabla_471031!A177),"174")</f>
        <v>174</v>
      </c>
      <c r="Y181" s="10" t="str">
        <f ca="1">HYPERLINK("#"&amp;CELL("direccion",Tabla_471032!A177),"174")</f>
        <v>174</v>
      </c>
      <c r="Z181" s="10" t="str">
        <f ca="1">HYPERLINK("#"&amp;CELL("direccion",Tabla_471059!A177),"174")</f>
        <v>174</v>
      </c>
      <c r="AA181" s="10" t="str">
        <f ca="1">HYPERLINK("#"&amp;CELL("direccion",Tabla_471071!A177),"174")</f>
        <v>174</v>
      </c>
      <c r="AB181" s="10" t="str">
        <f ca="1">HYPERLINK("#"&amp;CELL("direccion",Tabla_471062!A177),"174")</f>
        <v>174</v>
      </c>
      <c r="AC181" s="10" t="str">
        <f ca="1">HYPERLINK("#"&amp;CELL("direccion",Tabla_471074!A177),"174")</f>
        <v>174</v>
      </c>
      <c r="AD181" s="5" t="s">
        <v>213</v>
      </c>
      <c r="AE181" s="3">
        <v>46203</v>
      </c>
    </row>
    <row r="182" spans="1:31" x14ac:dyDescent="0.25">
      <c r="A182" s="5">
        <v>2026</v>
      </c>
      <c r="B182" s="3">
        <v>46113</v>
      </c>
      <c r="C182" s="3">
        <v>46203</v>
      </c>
      <c r="D182" s="5" t="s">
        <v>84</v>
      </c>
      <c r="E182" s="5">
        <v>130</v>
      </c>
      <c r="F182" s="5" t="s">
        <v>325</v>
      </c>
      <c r="G182" s="5" t="s">
        <v>325</v>
      </c>
      <c r="H182" s="5" t="s">
        <v>225</v>
      </c>
      <c r="I182" s="5" t="s">
        <v>689</v>
      </c>
      <c r="J182" s="5" t="s">
        <v>690</v>
      </c>
      <c r="K182" s="5" t="s">
        <v>691</v>
      </c>
      <c r="L182" s="5" t="s">
        <v>92</v>
      </c>
      <c r="M182" s="5">
        <v>9925</v>
      </c>
      <c r="N182" s="5" t="s">
        <v>212</v>
      </c>
      <c r="O182" s="5">
        <v>8582.3799999999992</v>
      </c>
      <c r="P182" s="5" t="s">
        <v>212</v>
      </c>
      <c r="Q182" s="10" t="str">
        <f ca="1">HYPERLINK("#"&amp;CELL("direccion",Tabla_471065!A178),"175")</f>
        <v>175</v>
      </c>
      <c r="R182" s="10" t="str">
        <f ca="1">HYPERLINK("#"&amp;CELL("direccion",Tabla_471039!A178),"175")</f>
        <v>175</v>
      </c>
      <c r="S182" s="10" t="str">
        <f ca="1">HYPERLINK("#"&amp;CELL("direccion",Tabla_471067!A178),"175")</f>
        <v>175</v>
      </c>
      <c r="T182" s="10" t="str">
        <f ca="1">HYPERLINK("#"&amp;CELL("direccion",Tabla_471023!A178),"175")</f>
        <v>175</v>
      </c>
      <c r="U182" s="10" t="str">
        <f ca="1">HYPERLINK("#"&amp;CELL("direccion",Tabla_471047!A178),"175")</f>
        <v>175</v>
      </c>
      <c r="V182" s="10" t="str">
        <f ca="1">HYPERLINK("#"&amp;CELL("direccion",Tabla_471030!A178),"175")</f>
        <v>175</v>
      </c>
      <c r="W182" s="10" t="str">
        <f ca="1">HYPERLINK("#"&amp;CELL("direccion",Tabla_471041!A178),"175")</f>
        <v>175</v>
      </c>
      <c r="X182" s="10" t="str">
        <f ca="1">HYPERLINK("#"&amp;CELL("direccion",Tabla_471031!A178),"175")</f>
        <v>175</v>
      </c>
      <c r="Y182" s="10" t="str">
        <f ca="1">HYPERLINK("#"&amp;CELL("direccion",Tabla_471032!A178),"175")</f>
        <v>175</v>
      </c>
      <c r="Z182" s="10" t="str">
        <f ca="1">HYPERLINK("#"&amp;CELL("direccion",Tabla_471059!A178),"175")</f>
        <v>175</v>
      </c>
      <c r="AA182" s="10" t="str">
        <f ca="1">HYPERLINK("#"&amp;CELL("direccion",Tabla_471071!A178),"175")</f>
        <v>175</v>
      </c>
      <c r="AB182" s="10" t="str">
        <f ca="1">HYPERLINK("#"&amp;CELL("direccion",Tabla_471062!A178),"175")</f>
        <v>175</v>
      </c>
      <c r="AC182" s="10" t="str">
        <f ca="1">HYPERLINK("#"&amp;CELL("direccion",Tabla_471074!A178),"175")</f>
        <v>175</v>
      </c>
      <c r="AD182" s="5" t="s">
        <v>213</v>
      </c>
      <c r="AE182" s="3">
        <v>46203</v>
      </c>
    </row>
    <row r="183" spans="1:31" x14ac:dyDescent="0.25">
      <c r="A183" s="5">
        <v>2026</v>
      </c>
      <c r="B183" s="3">
        <v>46113</v>
      </c>
      <c r="C183" s="3">
        <v>46203</v>
      </c>
      <c r="D183" s="5" t="s">
        <v>84</v>
      </c>
      <c r="E183" s="5">
        <v>130</v>
      </c>
      <c r="F183" s="5" t="s">
        <v>325</v>
      </c>
      <c r="G183" s="5" t="s">
        <v>325</v>
      </c>
      <c r="H183" s="5" t="s">
        <v>225</v>
      </c>
      <c r="I183" s="5" t="s">
        <v>692</v>
      </c>
      <c r="J183" s="5" t="s">
        <v>693</v>
      </c>
      <c r="K183" s="5" t="s">
        <v>694</v>
      </c>
      <c r="L183" s="5" t="s">
        <v>92</v>
      </c>
      <c r="M183" s="5">
        <v>9925</v>
      </c>
      <c r="N183" s="5" t="s">
        <v>212</v>
      </c>
      <c r="O183" s="5">
        <v>8582.3799999999992</v>
      </c>
      <c r="P183" s="5" t="s">
        <v>212</v>
      </c>
      <c r="Q183" s="10" t="str">
        <f ca="1">HYPERLINK("#"&amp;CELL("direccion",Tabla_471065!A179),"176")</f>
        <v>176</v>
      </c>
      <c r="R183" s="10" t="str">
        <f ca="1">HYPERLINK("#"&amp;CELL("direccion",Tabla_471039!A179),"176")</f>
        <v>176</v>
      </c>
      <c r="S183" s="10" t="str">
        <f ca="1">HYPERLINK("#"&amp;CELL("direccion",Tabla_471067!A179),"176")</f>
        <v>176</v>
      </c>
      <c r="T183" s="10" t="str">
        <f ca="1">HYPERLINK("#"&amp;CELL("direccion",Tabla_471023!A179),"176")</f>
        <v>176</v>
      </c>
      <c r="U183" s="10" t="str">
        <f ca="1">HYPERLINK("#"&amp;CELL("direccion",Tabla_471047!A179),"176")</f>
        <v>176</v>
      </c>
      <c r="V183" s="10" t="str">
        <f ca="1">HYPERLINK("#"&amp;CELL("direccion",Tabla_471030!A179),"176")</f>
        <v>176</v>
      </c>
      <c r="W183" s="10" t="str">
        <f ca="1">HYPERLINK("#"&amp;CELL("direccion",Tabla_471041!A179),"176")</f>
        <v>176</v>
      </c>
      <c r="X183" s="10" t="str">
        <f ca="1">HYPERLINK("#"&amp;CELL("direccion",Tabla_471031!A179),"176")</f>
        <v>176</v>
      </c>
      <c r="Y183" s="10" t="str">
        <f ca="1">HYPERLINK("#"&amp;CELL("direccion",Tabla_471032!A179),"176")</f>
        <v>176</v>
      </c>
      <c r="Z183" s="10" t="str">
        <f ca="1">HYPERLINK("#"&amp;CELL("direccion",Tabla_471059!A179),"176")</f>
        <v>176</v>
      </c>
      <c r="AA183" s="10" t="str">
        <f ca="1">HYPERLINK("#"&amp;CELL("direccion",Tabla_471071!A179),"176")</f>
        <v>176</v>
      </c>
      <c r="AB183" s="10" t="str">
        <f ca="1">HYPERLINK("#"&amp;CELL("direccion",Tabla_471062!A179),"176")</f>
        <v>176</v>
      </c>
      <c r="AC183" s="10" t="str">
        <f ca="1">HYPERLINK("#"&amp;CELL("direccion",Tabla_471074!A179),"176")</f>
        <v>176</v>
      </c>
      <c r="AD183" s="5" t="s">
        <v>213</v>
      </c>
      <c r="AE183" s="3">
        <v>46203</v>
      </c>
    </row>
    <row r="184" spans="1:31" x14ac:dyDescent="0.25">
      <c r="A184" s="5">
        <v>2026</v>
      </c>
      <c r="B184" s="3">
        <v>46113</v>
      </c>
      <c r="C184" s="3">
        <v>46203</v>
      </c>
      <c r="D184" s="5" t="s">
        <v>84</v>
      </c>
      <c r="E184" s="5">
        <v>129</v>
      </c>
      <c r="F184" s="5" t="s">
        <v>322</v>
      </c>
      <c r="G184" s="5" t="s">
        <v>322</v>
      </c>
      <c r="H184" s="5" t="s">
        <v>225</v>
      </c>
      <c r="I184" s="5" t="s">
        <v>695</v>
      </c>
      <c r="J184" s="5" t="s">
        <v>696</v>
      </c>
      <c r="K184" s="5" t="s">
        <v>697</v>
      </c>
      <c r="L184" s="5" t="s">
        <v>92</v>
      </c>
      <c r="M184" s="5">
        <v>10710</v>
      </c>
      <c r="N184" s="5" t="s">
        <v>212</v>
      </c>
      <c r="O184" s="5">
        <v>8714.93</v>
      </c>
      <c r="P184" s="5" t="s">
        <v>212</v>
      </c>
      <c r="Q184" s="10" t="str">
        <f ca="1">HYPERLINK("#"&amp;CELL("direccion",Tabla_471065!A180),"177")</f>
        <v>177</v>
      </c>
      <c r="R184" s="10" t="str">
        <f ca="1">HYPERLINK("#"&amp;CELL("direccion",Tabla_471039!A180),"177")</f>
        <v>177</v>
      </c>
      <c r="S184" s="10" t="str">
        <f ca="1">HYPERLINK("#"&amp;CELL("direccion",Tabla_471067!A180),"177")</f>
        <v>177</v>
      </c>
      <c r="T184" s="10" t="str">
        <f ca="1">HYPERLINK("#"&amp;CELL("direccion",Tabla_471023!A180),"177")</f>
        <v>177</v>
      </c>
      <c r="U184" s="10" t="str">
        <f ca="1">HYPERLINK("#"&amp;CELL("direccion",Tabla_471047!A180),"177")</f>
        <v>177</v>
      </c>
      <c r="V184" s="10" t="str">
        <f ca="1">HYPERLINK("#"&amp;CELL("direccion",Tabla_471030!A180),"177")</f>
        <v>177</v>
      </c>
      <c r="W184" s="10" t="str">
        <f ca="1">HYPERLINK("#"&amp;CELL("direccion",Tabla_471041!A180),"177")</f>
        <v>177</v>
      </c>
      <c r="X184" s="10" t="str">
        <f ca="1">HYPERLINK("#"&amp;CELL("direccion",Tabla_471031!A180),"177")</f>
        <v>177</v>
      </c>
      <c r="Y184" s="10" t="str">
        <f ca="1">HYPERLINK("#"&amp;CELL("direccion",Tabla_471032!A180),"177")</f>
        <v>177</v>
      </c>
      <c r="Z184" s="10" t="str">
        <f ca="1">HYPERLINK("#"&amp;CELL("direccion",Tabla_471059!A180),"177")</f>
        <v>177</v>
      </c>
      <c r="AA184" s="10" t="str">
        <f ca="1">HYPERLINK("#"&amp;CELL("direccion",Tabla_471071!A180),"177")</f>
        <v>177</v>
      </c>
      <c r="AB184" s="10" t="str">
        <f ca="1">HYPERLINK("#"&amp;CELL("direccion",Tabla_471062!A180),"177")</f>
        <v>177</v>
      </c>
      <c r="AC184" s="10" t="str">
        <f ca="1">HYPERLINK("#"&amp;CELL("direccion",Tabla_471074!A180),"177")</f>
        <v>177</v>
      </c>
      <c r="AD184" s="5" t="s">
        <v>213</v>
      </c>
      <c r="AE184" s="3">
        <v>46203</v>
      </c>
    </row>
    <row r="185" spans="1:31" x14ac:dyDescent="0.25">
      <c r="A185" s="5">
        <v>2026</v>
      </c>
      <c r="B185" s="3">
        <v>46113</v>
      </c>
      <c r="C185" s="3">
        <v>46203</v>
      </c>
      <c r="D185" s="5" t="s">
        <v>84</v>
      </c>
      <c r="E185" s="5">
        <v>129</v>
      </c>
      <c r="F185" s="5" t="s">
        <v>331</v>
      </c>
      <c r="G185" s="5" t="s">
        <v>331</v>
      </c>
      <c r="H185" s="5" t="s">
        <v>225</v>
      </c>
      <c r="I185" s="5" t="s">
        <v>698</v>
      </c>
      <c r="J185" s="5" t="s">
        <v>699</v>
      </c>
      <c r="K185" s="5" t="s">
        <v>700</v>
      </c>
      <c r="L185" s="5" t="s">
        <v>92</v>
      </c>
      <c r="M185" s="5">
        <v>10710</v>
      </c>
      <c r="N185" s="5" t="s">
        <v>212</v>
      </c>
      <c r="O185" s="5">
        <v>8714.93</v>
      </c>
      <c r="P185" s="5" t="s">
        <v>212</v>
      </c>
      <c r="Q185" s="10" t="str">
        <f ca="1">HYPERLINK("#"&amp;CELL("direccion",Tabla_471065!A181),"178")</f>
        <v>178</v>
      </c>
      <c r="R185" s="10" t="str">
        <f ca="1">HYPERLINK("#"&amp;CELL("direccion",Tabla_471039!A181),"178")</f>
        <v>178</v>
      </c>
      <c r="S185" s="10" t="str">
        <f ca="1">HYPERLINK("#"&amp;CELL("direccion",Tabla_471067!A181),"178")</f>
        <v>178</v>
      </c>
      <c r="T185" s="10" t="str">
        <f ca="1">HYPERLINK("#"&amp;CELL("direccion",Tabla_471023!A181),"178")</f>
        <v>178</v>
      </c>
      <c r="U185" s="10" t="str">
        <f ca="1">HYPERLINK("#"&amp;CELL("direccion",Tabla_471047!A181),"178")</f>
        <v>178</v>
      </c>
      <c r="V185" s="10" t="str">
        <f ca="1">HYPERLINK("#"&amp;CELL("direccion",Tabla_471030!A181),"178")</f>
        <v>178</v>
      </c>
      <c r="W185" s="10" t="str">
        <f ca="1">HYPERLINK("#"&amp;CELL("direccion",Tabla_471041!A181),"178")</f>
        <v>178</v>
      </c>
      <c r="X185" s="10" t="str">
        <f ca="1">HYPERLINK("#"&amp;CELL("direccion",Tabla_471031!A181),"178")</f>
        <v>178</v>
      </c>
      <c r="Y185" s="10" t="str">
        <f ca="1">HYPERLINK("#"&amp;CELL("direccion",Tabla_471032!A181),"178")</f>
        <v>178</v>
      </c>
      <c r="Z185" s="10" t="str">
        <f ca="1">HYPERLINK("#"&amp;CELL("direccion",Tabla_471059!A181),"178")</f>
        <v>178</v>
      </c>
      <c r="AA185" s="10" t="str">
        <f ca="1">HYPERLINK("#"&amp;CELL("direccion",Tabla_471071!A181),"178")</f>
        <v>178</v>
      </c>
      <c r="AB185" s="10" t="str">
        <f ca="1">HYPERLINK("#"&amp;CELL("direccion",Tabla_471062!A181),"178")</f>
        <v>178</v>
      </c>
      <c r="AC185" s="10" t="str">
        <f ca="1">HYPERLINK("#"&amp;CELL("direccion",Tabla_471074!A181),"178")</f>
        <v>178</v>
      </c>
      <c r="AD185" s="5" t="s">
        <v>213</v>
      </c>
      <c r="AE185" s="3">
        <v>46203</v>
      </c>
    </row>
    <row r="186" spans="1:31" x14ac:dyDescent="0.25">
      <c r="A186" s="5">
        <v>2026</v>
      </c>
      <c r="B186" s="3">
        <v>46113</v>
      </c>
      <c r="C186" s="3">
        <v>46203</v>
      </c>
      <c r="D186" s="5" t="s">
        <v>84</v>
      </c>
      <c r="E186" s="5">
        <v>129</v>
      </c>
      <c r="F186" s="5" t="s">
        <v>332</v>
      </c>
      <c r="G186" s="5" t="s">
        <v>332</v>
      </c>
      <c r="H186" s="5" t="s">
        <v>225</v>
      </c>
      <c r="I186" s="5" t="s">
        <v>701</v>
      </c>
      <c r="J186" s="5" t="s">
        <v>371</v>
      </c>
      <c r="K186" s="5" t="s">
        <v>408</v>
      </c>
      <c r="L186" s="5" t="s">
        <v>92</v>
      </c>
      <c r="M186" s="5">
        <v>9549</v>
      </c>
      <c r="N186" s="5" t="s">
        <v>212</v>
      </c>
      <c r="O186" s="5">
        <v>8287.23</v>
      </c>
      <c r="P186" s="5" t="s">
        <v>212</v>
      </c>
      <c r="Q186" s="10" t="str">
        <f ca="1">HYPERLINK("#"&amp;CELL("direccion",Tabla_471065!A182),"179")</f>
        <v>179</v>
      </c>
      <c r="R186" s="10" t="str">
        <f ca="1">HYPERLINK("#"&amp;CELL("direccion",Tabla_471039!A182),"179")</f>
        <v>179</v>
      </c>
      <c r="S186" s="10" t="str">
        <f ca="1">HYPERLINK("#"&amp;CELL("direccion",Tabla_471067!A182),"179")</f>
        <v>179</v>
      </c>
      <c r="T186" s="10" t="str">
        <f ca="1">HYPERLINK("#"&amp;CELL("direccion",Tabla_471023!A182),"179")</f>
        <v>179</v>
      </c>
      <c r="U186" s="10" t="str">
        <f ca="1">HYPERLINK("#"&amp;CELL("direccion",Tabla_471047!A182),"179")</f>
        <v>179</v>
      </c>
      <c r="V186" s="10" t="str">
        <f ca="1">HYPERLINK("#"&amp;CELL("direccion",Tabla_471030!A182),"179")</f>
        <v>179</v>
      </c>
      <c r="W186" s="10" t="str">
        <f ca="1">HYPERLINK("#"&amp;CELL("direccion",Tabla_471041!A182),"179")</f>
        <v>179</v>
      </c>
      <c r="X186" s="10" t="str">
        <f ca="1">HYPERLINK("#"&amp;CELL("direccion",Tabla_471031!A182),"179")</f>
        <v>179</v>
      </c>
      <c r="Y186" s="10" t="str">
        <f ca="1">HYPERLINK("#"&amp;CELL("direccion",Tabla_471032!A182),"179")</f>
        <v>179</v>
      </c>
      <c r="Z186" s="10" t="str">
        <f ca="1">HYPERLINK("#"&amp;CELL("direccion",Tabla_471059!A182),"179")</f>
        <v>179</v>
      </c>
      <c r="AA186" s="10" t="str">
        <f ca="1">HYPERLINK("#"&amp;CELL("direccion",Tabla_471071!A182),"179")</f>
        <v>179</v>
      </c>
      <c r="AB186" s="10" t="str">
        <f ca="1">HYPERLINK("#"&amp;CELL("direccion",Tabla_471062!A182),"179")</f>
        <v>179</v>
      </c>
      <c r="AC186" s="10" t="str">
        <f ca="1">HYPERLINK("#"&amp;CELL("direccion",Tabla_471074!A182),"179")</f>
        <v>179</v>
      </c>
      <c r="AD186" s="5" t="s">
        <v>213</v>
      </c>
      <c r="AE186" s="3">
        <v>46203</v>
      </c>
    </row>
    <row r="187" spans="1:31" x14ac:dyDescent="0.25">
      <c r="A187" s="5">
        <v>2026</v>
      </c>
      <c r="B187" s="3">
        <v>46113</v>
      </c>
      <c r="C187" s="3">
        <v>46203</v>
      </c>
      <c r="D187" s="5" t="s">
        <v>84</v>
      </c>
      <c r="E187" s="5">
        <v>129</v>
      </c>
      <c r="F187" s="5" t="s">
        <v>331</v>
      </c>
      <c r="G187" s="5" t="s">
        <v>331</v>
      </c>
      <c r="H187" s="5" t="s">
        <v>225</v>
      </c>
      <c r="I187" s="5" t="s">
        <v>702</v>
      </c>
      <c r="J187" s="5" t="s">
        <v>408</v>
      </c>
      <c r="K187" s="5" t="s">
        <v>446</v>
      </c>
      <c r="L187" s="5" t="s">
        <v>92</v>
      </c>
      <c r="M187" s="5">
        <v>10710</v>
      </c>
      <c r="N187" s="5" t="s">
        <v>212</v>
      </c>
      <c r="O187" s="5">
        <v>8714.93</v>
      </c>
      <c r="P187" s="5" t="s">
        <v>212</v>
      </c>
      <c r="Q187" s="10" t="str">
        <f ca="1">HYPERLINK("#"&amp;CELL("direccion",Tabla_471065!A183),"180")</f>
        <v>180</v>
      </c>
      <c r="R187" s="10" t="str">
        <f ca="1">HYPERLINK("#"&amp;CELL("direccion",Tabla_471039!A183),"180")</f>
        <v>180</v>
      </c>
      <c r="S187" s="10" t="str">
        <f ca="1">HYPERLINK("#"&amp;CELL("direccion",Tabla_471067!A183),"180")</f>
        <v>180</v>
      </c>
      <c r="T187" s="10" t="str">
        <f ca="1">HYPERLINK("#"&amp;CELL("direccion",Tabla_471023!A183),"180")</f>
        <v>180</v>
      </c>
      <c r="U187" s="10" t="str">
        <f ca="1">HYPERLINK("#"&amp;CELL("direccion",Tabla_471047!A183),"180")</f>
        <v>180</v>
      </c>
      <c r="V187" s="10" t="str">
        <f ca="1">HYPERLINK("#"&amp;CELL("direccion",Tabla_471030!A183),"180")</f>
        <v>180</v>
      </c>
      <c r="W187" s="10" t="str">
        <f ca="1">HYPERLINK("#"&amp;CELL("direccion",Tabla_471041!A183),"180")</f>
        <v>180</v>
      </c>
      <c r="X187" s="10" t="str">
        <f ca="1">HYPERLINK("#"&amp;CELL("direccion",Tabla_471031!A183),"180")</f>
        <v>180</v>
      </c>
      <c r="Y187" s="10" t="str">
        <f ca="1">HYPERLINK("#"&amp;CELL("direccion",Tabla_471032!A183),"180")</f>
        <v>180</v>
      </c>
      <c r="Z187" s="10" t="str">
        <f ca="1">HYPERLINK("#"&amp;CELL("direccion",Tabla_471059!A183),"180")</f>
        <v>180</v>
      </c>
      <c r="AA187" s="10" t="str">
        <f ca="1">HYPERLINK("#"&amp;CELL("direccion",Tabla_471071!A183),"180")</f>
        <v>180</v>
      </c>
      <c r="AB187" s="10" t="str">
        <f ca="1">HYPERLINK("#"&amp;CELL("direccion",Tabla_471062!A183),"180")</f>
        <v>180</v>
      </c>
      <c r="AC187" s="10" t="str">
        <f ca="1">HYPERLINK("#"&amp;CELL("direccion",Tabla_471074!A183),"180")</f>
        <v>180</v>
      </c>
      <c r="AD187" s="5" t="s">
        <v>213</v>
      </c>
      <c r="AE187" s="3">
        <v>46203</v>
      </c>
    </row>
    <row r="188" spans="1:31" x14ac:dyDescent="0.25">
      <c r="A188" s="5">
        <v>2026</v>
      </c>
      <c r="B188" s="3">
        <v>46113</v>
      </c>
      <c r="C188" s="3">
        <v>46203</v>
      </c>
      <c r="D188" s="5" t="s">
        <v>84</v>
      </c>
      <c r="E188" s="5">
        <v>129</v>
      </c>
      <c r="F188" s="5" t="s">
        <v>331</v>
      </c>
      <c r="G188" s="5" t="s">
        <v>331</v>
      </c>
      <c r="H188" s="5" t="s">
        <v>225</v>
      </c>
      <c r="I188" s="5" t="s">
        <v>594</v>
      </c>
      <c r="J188" s="5" t="s">
        <v>446</v>
      </c>
      <c r="K188" s="5" t="s">
        <v>430</v>
      </c>
      <c r="L188" s="5" t="s">
        <v>91</v>
      </c>
      <c r="M188" s="5">
        <v>10710</v>
      </c>
      <c r="N188" s="5" t="s">
        <v>212</v>
      </c>
      <c r="O188" s="5">
        <v>8714.93</v>
      </c>
      <c r="P188" s="5" t="s">
        <v>212</v>
      </c>
      <c r="Q188" s="10" t="str">
        <f ca="1">HYPERLINK("#"&amp;CELL("direccion",Tabla_471065!A184),"181")</f>
        <v>181</v>
      </c>
      <c r="R188" s="10" t="str">
        <f ca="1">HYPERLINK("#"&amp;CELL("direccion",Tabla_471039!A184),"181")</f>
        <v>181</v>
      </c>
      <c r="S188" s="10" t="str">
        <f ca="1">HYPERLINK("#"&amp;CELL("direccion",Tabla_471067!A184),"181")</f>
        <v>181</v>
      </c>
      <c r="T188" s="10" t="str">
        <f ca="1">HYPERLINK("#"&amp;CELL("direccion",Tabla_471023!A184),"181")</f>
        <v>181</v>
      </c>
      <c r="U188" s="10" t="str">
        <f ca="1">HYPERLINK("#"&amp;CELL("direccion",Tabla_471047!A184),"181")</f>
        <v>181</v>
      </c>
      <c r="V188" s="10" t="str">
        <f ca="1">HYPERLINK("#"&amp;CELL("direccion",Tabla_471030!A184),"181")</f>
        <v>181</v>
      </c>
      <c r="W188" s="10" t="str">
        <f ca="1">HYPERLINK("#"&amp;CELL("direccion",Tabla_471041!A184),"181")</f>
        <v>181</v>
      </c>
      <c r="X188" s="10" t="str">
        <f ca="1">HYPERLINK("#"&amp;CELL("direccion",Tabla_471031!A184),"181")</f>
        <v>181</v>
      </c>
      <c r="Y188" s="10" t="str">
        <f ca="1">HYPERLINK("#"&amp;CELL("direccion",Tabla_471032!A184),"181")</f>
        <v>181</v>
      </c>
      <c r="Z188" s="10" t="str">
        <f ca="1">HYPERLINK("#"&amp;CELL("direccion",Tabla_471059!A184),"181")</f>
        <v>181</v>
      </c>
      <c r="AA188" s="10" t="str">
        <f ca="1">HYPERLINK("#"&amp;CELL("direccion",Tabla_471071!A184),"181")</f>
        <v>181</v>
      </c>
      <c r="AB188" s="10" t="str">
        <f ca="1">HYPERLINK("#"&amp;CELL("direccion",Tabla_471062!A184),"181")</f>
        <v>181</v>
      </c>
      <c r="AC188" s="10" t="str">
        <f ca="1">HYPERLINK("#"&amp;CELL("direccion",Tabla_471074!A184),"181")</f>
        <v>181</v>
      </c>
      <c r="AD188" s="5" t="s">
        <v>213</v>
      </c>
      <c r="AE188" s="3">
        <v>46203</v>
      </c>
    </row>
    <row r="189" spans="1:31" x14ac:dyDescent="0.25">
      <c r="A189" s="5">
        <v>2026</v>
      </c>
      <c r="B189" s="3">
        <v>46113</v>
      </c>
      <c r="C189" s="3">
        <v>46203</v>
      </c>
      <c r="D189" s="5" t="s">
        <v>84</v>
      </c>
      <c r="E189" s="5">
        <v>129</v>
      </c>
      <c r="F189" s="5" t="s">
        <v>331</v>
      </c>
      <c r="G189" s="5" t="s">
        <v>331</v>
      </c>
      <c r="H189" s="5" t="s">
        <v>225</v>
      </c>
      <c r="I189" s="5" t="s">
        <v>703</v>
      </c>
      <c r="J189" s="5" t="s">
        <v>704</v>
      </c>
      <c r="K189" s="5" t="s">
        <v>705</v>
      </c>
      <c r="L189" s="5" t="s">
        <v>91</v>
      </c>
      <c r="M189" s="5">
        <v>10710</v>
      </c>
      <c r="N189" s="5" t="s">
        <v>212</v>
      </c>
      <c r="O189" s="5">
        <v>8714.93</v>
      </c>
      <c r="P189" s="5" t="s">
        <v>212</v>
      </c>
      <c r="Q189" s="10" t="str">
        <f ca="1">HYPERLINK("#"&amp;CELL("direccion",Tabla_471065!A185),"182")</f>
        <v>182</v>
      </c>
      <c r="R189" s="10" t="str">
        <f ca="1">HYPERLINK("#"&amp;CELL("direccion",Tabla_471039!A185),"182")</f>
        <v>182</v>
      </c>
      <c r="S189" s="10" t="str">
        <f ca="1">HYPERLINK("#"&amp;CELL("direccion",Tabla_471067!A185),"182")</f>
        <v>182</v>
      </c>
      <c r="T189" s="10" t="str">
        <f ca="1">HYPERLINK("#"&amp;CELL("direccion",Tabla_471023!A185),"182")</f>
        <v>182</v>
      </c>
      <c r="U189" s="10" t="str">
        <f ca="1">HYPERLINK("#"&amp;CELL("direccion",Tabla_471047!A185),"182")</f>
        <v>182</v>
      </c>
      <c r="V189" s="10" t="str">
        <f ca="1">HYPERLINK("#"&amp;CELL("direccion",Tabla_471030!A185),"182")</f>
        <v>182</v>
      </c>
      <c r="W189" s="10" t="str">
        <f ca="1">HYPERLINK("#"&amp;CELL("direccion",Tabla_471041!A185),"182")</f>
        <v>182</v>
      </c>
      <c r="X189" s="10" t="str">
        <f ca="1">HYPERLINK("#"&amp;CELL("direccion",Tabla_471031!A185),"182")</f>
        <v>182</v>
      </c>
      <c r="Y189" s="10" t="str">
        <f ca="1">HYPERLINK("#"&amp;CELL("direccion",Tabla_471032!A185),"182")</f>
        <v>182</v>
      </c>
      <c r="Z189" s="10" t="str">
        <f ca="1">HYPERLINK("#"&amp;CELL("direccion",Tabla_471059!A185),"182")</f>
        <v>182</v>
      </c>
      <c r="AA189" s="10" t="str">
        <f ca="1">HYPERLINK("#"&amp;CELL("direccion",Tabla_471071!A185),"182")</f>
        <v>182</v>
      </c>
      <c r="AB189" s="10" t="str">
        <f ca="1">HYPERLINK("#"&amp;CELL("direccion",Tabla_471062!A185),"182")</f>
        <v>182</v>
      </c>
      <c r="AC189" s="10" t="str">
        <f ca="1">HYPERLINK("#"&amp;CELL("direccion",Tabla_471074!A185),"182")</f>
        <v>182</v>
      </c>
      <c r="AD189" s="5" t="s">
        <v>213</v>
      </c>
      <c r="AE189" s="3">
        <v>46203</v>
      </c>
    </row>
    <row r="190" spans="1:31" x14ac:dyDescent="0.25">
      <c r="A190" s="5">
        <v>2026</v>
      </c>
      <c r="B190" s="3">
        <v>46113</v>
      </c>
      <c r="C190" s="3">
        <v>46203</v>
      </c>
      <c r="D190" s="5" t="s">
        <v>84</v>
      </c>
      <c r="E190" s="5">
        <v>120</v>
      </c>
      <c r="F190" s="5" t="s">
        <v>333</v>
      </c>
      <c r="G190" s="5" t="s">
        <v>333</v>
      </c>
      <c r="H190" s="5" t="s">
        <v>225</v>
      </c>
      <c r="I190" s="5" t="s">
        <v>706</v>
      </c>
      <c r="J190" s="5" t="s">
        <v>707</v>
      </c>
      <c r="K190" s="5" t="s">
        <v>708</v>
      </c>
      <c r="L190" s="5" t="s">
        <v>92</v>
      </c>
      <c r="M190" s="5">
        <v>9549</v>
      </c>
      <c r="N190" s="5" t="s">
        <v>212</v>
      </c>
      <c r="O190" s="5">
        <v>8287.23</v>
      </c>
      <c r="P190" s="5" t="s">
        <v>212</v>
      </c>
      <c r="Q190" s="10" t="str">
        <f ca="1">HYPERLINK("#"&amp;CELL("direccion",Tabla_471065!A186),"183")</f>
        <v>183</v>
      </c>
      <c r="R190" s="10" t="str">
        <f ca="1">HYPERLINK("#"&amp;CELL("direccion",Tabla_471039!A186),"183")</f>
        <v>183</v>
      </c>
      <c r="S190" s="10" t="str">
        <f ca="1">HYPERLINK("#"&amp;CELL("direccion",Tabla_471067!A186),"183")</f>
        <v>183</v>
      </c>
      <c r="T190" s="10" t="str">
        <f ca="1">HYPERLINK("#"&amp;CELL("direccion",Tabla_471023!A186),"183")</f>
        <v>183</v>
      </c>
      <c r="U190" s="10" t="str">
        <f ca="1">HYPERLINK("#"&amp;CELL("direccion",Tabla_471047!A186),"183")</f>
        <v>183</v>
      </c>
      <c r="V190" s="10" t="str">
        <f ca="1">HYPERLINK("#"&amp;CELL("direccion",Tabla_471030!A186),"183")</f>
        <v>183</v>
      </c>
      <c r="W190" s="10" t="str">
        <f ca="1">HYPERLINK("#"&amp;CELL("direccion",Tabla_471041!A186),"183")</f>
        <v>183</v>
      </c>
      <c r="X190" s="10" t="str">
        <f ca="1">HYPERLINK("#"&amp;CELL("direccion",Tabla_471031!A186),"183")</f>
        <v>183</v>
      </c>
      <c r="Y190" s="10" t="str">
        <f ca="1">HYPERLINK("#"&amp;CELL("direccion",Tabla_471032!A186),"183")</f>
        <v>183</v>
      </c>
      <c r="Z190" s="10" t="str">
        <f ca="1">HYPERLINK("#"&amp;CELL("direccion",Tabla_471059!A186),"183")</f>
        <v>183</v>
      </c>
      <c r="AA190" s="10" t="str">
        <f ca="1">HYPERLINK("#"&amp;CELL("direccion",Tabla_471071!A186),"183")</f>
        <v>183</v>
      </c>
      <c r="AB190" s="10" t="str">
        <f ca="1">HYPERLINK("#"&amp;CELL("direccion",Tabla_471062!A186),"183")</f>
        <v>183</v>
      </c>
      <c r="AC190" s="10" t="str">
        <f ca="1">HYPERLINK("#"&amp;CELL("direccion",Tabla_471074!A186),"183")</f>
        <v>183</v>
      </c>
      <c r="AD190" s="5" t="s">
        <v>213</v>
      </c>
      <c r="AE190" s="3">
        <v>46203</v>
      </c>
    </row>
    <row r="191" spans="1:31" x14ac:dyDescent="0.25">
      <c r="A191" s="5">
        <v>2026</v>
      </c>
      <c r="B191" s="3">
        <v>46113</v>
      </c>
      <c r="C191" s="3">
        <v>46203</v>
      </c>
      <c r="D191" s="5" t="s">
        <v>84</v>
      </c>
      <c r="E191" s="5">
        <v>120</v>
      </c>
      <c r="F191" s="5" t="s">
        <v>333</v>
      </c>
      <c r="G191" s="5" t="s">
        <v>333</v>
      </c>
      <c r="H191" s="5" t="s">
        <v>225</v>
      </c>
      <c r="I191" s="5" t="s">
        <v>709</v>
      </c>
      <c r="J191" s="5" t="s">
        <v>710</v>
      </c>
      <c r="K191" s="5" t="s">
        <v>368</v>
      </c>
      <c r="L191" s="5" t="s">
        <v>92</v>
      </c>
      <c r="M191" s="5">
        <v>9549</v>
      </c>
      <c r="N191" s="5" t="s">
        <v>212</v>
      </c>
      <c r="O191" s="5">
        <v>8287.23</v>
      </c>
      <c r="P191" s="5" t="s">
        <v>212</v>
      </c>
      <c r="Q191" s="10" t="str">
        <f ca="1">HYPERLINK("#"&amp;CELL("direccion",Tabla_471065!A187),"184")</f>
        <v>184</v>
      </c>
      <c r="R191" s="10" t="str">
        <f ca="1">HYPERLINK("#"&amp;CELL("direccion",Tabla_471039!A187),"184")</f>
        <v>184</v>
      </c>
      <c r="S191" s="10" t="str">
        <f ca="1">HYPERLINK("#"&amp;CELL("direccion",Tabla_471067!A187),"184")</f>
        <v>184</v>
      </c>
      <c r="T191" s="10" t="str">
        <f ca="1">HYPERLINK("#"&amp;CELL("direccion",Tabla_471023!A187),"184")</f>
        <v>184</v>
      </c>
      <c r="U191" s="10" t="str">
        <f ca="1">HYPERLINK("#"&amp;CELL("direccion",Tabla_471047!A187),"184")</f>
        <v>184</v>
      </c>
      <c r="V191" s="10" t="str">
        <f ca="1">HYPERLINK("#"&amp;CELL("direccion",Tabla_471030!A187),"184")</f>
        <v>184</v>
      </c>
      <c r="W191" s="10" t="str">
        <f ca="1">HYPERLINK("#"&amp;CELL("direccion",Tabla_471041!A187),"184")</f>
        <v>184</v>
      </c>
      <c r="X191" s="10" t="str">
        <f ca="1">HYPERLINK("#"&amp;CELL("direccion",Tabla_471031!A187),"184")</f>
        <v>184</v>
      </c>
      <c r="Y191" s="10" t="str">
        <f ca="1">HYPERLINK("#"&amp;CELL("direccion",Tabla_471032!A187),"184")</f>
        <v>184</v>
      </c>
      <c r="Z191" s="10" t="str">
        <f ca="1">HYPERLINK("#"&amp;CELL("direccion",Tabla_471059!A187),"184")</f>
        <v>184</v>
      </c>
      <c r="AA191" s="10" t="str">
        <f ca="1">HYPERLINK("#"&amp;CELL("direccion",Tabla_471071!A187),"184")</f>
        <v>184</v>
      </c>
      <c r="AB191" s="10" t="str">
        <f ca="1">HYPERLINK("#"&amp;CELL("direccion",Tabla_471062!A187),"184")</f>
        <v>184</v>
      </c>
      <c r="AC191" s="10" t="str">
        <f ca="1">HYPERLINK("#"&amp;CELL("direccion",Tabla_471074!A187),"184")</f>
        <v>184</v>
      </c>
      <c r="AD191" s="5" t="s">
        <v>213</v>
      </c>
      <c r="AE191" s="3">
        <v>46203</v>
      </c>
    </row>
    <row r="192" spans="1:31" x14ac:dyDescent="0.25">
      <c r="A192" s="5">
        <v>2026</v>
      </c>
      <c r="B192" s="3">
        <v>46113</v>
      </c>
      <c r="C192" s="3">
        <v>46203</v>
      </c>
      <c r="D192" s="5" t="s">
        <v>84</v>
      </c>
      <c r="E192" s="5">
        <v>120</v>
      </c>
      <c r="F192" s="5" t="s">
        <v>333</v>
      </c>
      <c r="G192" s="5" t="s">
        <v>333</v>
      </c>
      <c r="H192" s="5" t="s">
        <v>225</v>
      </c>
      <c r="I192" s="5" t="s">
        <v>711</v>
      </c>
      <c r="J192" s="5" t="s">
        <v>489</v>
      </c>
      <c r="K192" s="5" t="s">
        <v>712</v>
      </c>
      <c r="L192" s="5" t="s">
        <v>92</v>
      </c>
      <c r="M192" s="5">
        <v>9549</v>
      </c>
      <c r="N192" s="5" t="s">
        <v>212</v>
      </c>
      <c r="O192" s="5">
        <v>8287.23</v>
      </c>
      <c r="P192" s="5" t="s">
        <v>212</v>
      </c>
      <c r="Q192" s="10" t="str">
        <f ca="1">HYPERLINK("#"&amp;CELL("direccion",Tabla_471065!A188),"185")</f>
        <v>185</v>
      </c>
      <c r="R192" s="10" t="str">
        <f ca="1">HYPERLINK("#"&amp;CELL("direccion",Tabla_471039!A188),"185")</f>
        <v>185</v>
      </c>
      <c r="S192" s="10" t="str">
        <f ca="1">HYPERLINK("#"&amp;CELL("direccion",Tabla_471067!A188),"185")</f>
        <v>185</v>
      </c>
      <c r="T192" s="10" t="str">
        <f ca="1">HYPERLINK("#"&amp;CELL("direccion",Tabla_471023!A188),"185")</f>
        <v>185</v>
      </c>
      <c r="U192" s="10" t="str">
        <f ca="1">HYPERLINK("#"&amp;CELL("direccion",Tabla_471047!A188),"185")</f>
        <v>185</v>
      </c>
      <c r="V192" s="10" t="str">
        <f ca="1">HYPERLINK("#"&amp;CELL("direccion",Tabla_471030!A188),"185")</f>
        <v>185</v>
      </c>
      <c r="W192" s="10" t="str">
        <f ca="1">HYPERLINK("#"&amp;CELL("direccion",Tabla_471041!A188),"185")</f>
        <v>185</v>
      </c>
      <c r="X192" s="10" t="str">
        <f ca="1">HYPERLINK("#"&amp;CELL("direccion",Tabla_471031!A188),"185")</f>
        <v>185</v>
      </c>
      <c r="Y192" s="10" t="str">
        <f ca="1">HYPERLINK("#"&amp;CELL("direccion",Tabla_471032!A188),"185")</f>
        <v>185</v>
      </c>
      <c r="Z192" s="10" t="str">
        <f ca="1">HYPERLINK("#"&amp;CELL("direccion",Tabla_471059!A188),"185")</f>
        <v>185</v>
      </c>
      <c r="AA192" s="10" t="str">
        <f ca="1">HYPERLINK("#"&amp;CELL("direccion",Tabla_471071!A188),"185")</f>
        <v>185</v>
      </c>
      <c r="AB192" s="10" t="str">
        <f ca="1">HYPERLINK("#"&amp;CELL("direccion",Tabla_471062!A188),"185")</f>
        <v>185</v>
      </c>
      <c r="AC192" s="10" t="str">
        <f ca="1">HYPERLINK("#"&amp;CELL("direccion",Tabla_471074!A188),"185")</f>
        <v>185</v>
      </c>
      <c r="AD192" s="5" t="s">
        <v>213</v>
      </c>
      <c r="AE192" s="3">
        <v>46203</v>
      </c>
    </row>
    <row r="193" spans="1:31" x14ac:dyDescent="0.25">
      <c r="A193" s="5">
        <v>2026</v>
      </c>
      <c r="B193" s="3">
        <v>46113</v>
      </c>
      <c r="C193" s="3">
        <v>46203</v>
      </c>
      <c r="D193" s="5" t="s">
        <v>84</v>
      </c>
      <c r="E193" s="5">
        <v>120</v>
      </c>
      <c r="F193" s="5" t="s">
        <v>333</v>
      </c>
      <c r="G193" s="5" t="s">
        <v>333</v>
      </c>
      <c r="H193" s="5" t="s">
        <v>225</v>
      </c>
      <c r="I193" s="5" t="s">
        <v>713</v>
      </c>
      <c r="J193" s="5" t="s">
        <v>714</v>
      </c>
      <c r="K193" s="5" t="s">
        <v>387</v>
      </c>
      <c r="L193" s="5" t="s">
        <v>91</v>
      </c>
      <c r="M193" s="5">
        <v>9549</v>
      </c>
      <c r="N193" s="5" t="s">
        <v>212</v>
      </c>
      <c r="O193" s="5">
        <v>8287.23</v>
      </c>
      <c r="P193" s="5" t="s">
        <v>212</v>
      </c>
      <c r="Q193" s="10" t="str">
        <f ca="1">HYPERLINK("#"&amp;CELL("direccion",Tabla_471065!A189),"186")</f>
        <v>186</v>
      </c>
      <c r="R193" s="10" t="str">
        <f ca="1">HYPERLINK("#"&amp;CELL("direccion",Tabla_471039!A189),"186")</f>
        <v>186</v>
      </c>
      <c r="S193" s="10" t="str">
        <f ca="1">HYPERLINK("#"&amp;CELL("direccion",Tabla_471067!A189),"186")</f>
        <v>186</v>
      </c>
      <c r="T193" s="10" t="str">
        <f ca="1">HYPERLINK("#"&amp;CELL("direccion",Tabla_471023!A189),"186")</f>
        <v>186</v>
      </c>
      <c r="U193" s="10" t="str">
        <f ca="1">HYPERLINK("#"&amp;CELL("direccion",Tabla_471047!A189),"186")</f>
        <v>186</v>
      </c>
      <c r="V193" s="10" t="str">
        <f ca="1">HYPERLINK("#"&amp;CELL("direccion",Tabla_471030!A189),"186")</f>
        <v>186</v>
      </c>
      <c r="W193" s="10" t="str">
        <f ca="1">HYPERLINK("#"&amp;CELL("direccion",Tabla_471041!A189),"186")</f>
        <v>186</v>
      </c>
      <c r="X193" s="10" t="str">
        <f ca="1">HYPERLINK("#"&amp;CELL("direccion",Tabla_471031!A189),"186")</f>
        <v>186</v>
      </c>
      <c r="Y193" s="10" t="str">
        <f ca="1">HYPERLINK("#"&amp;CELL("direccion",Tabla_471032!A189),"186")</f>
        <v>186</v>
      </c>
      <c r="Z193" s="10" t="str">
        <f ca="1">HYPERLINK("#"&amp;CELL("direccion",Tabla_471059!A189),"186")</f>
        <v>186</v>
      </c>
      <c r="AA193" s="10" t="str">
        <f ca="1">HYPERLINK("#"&amp;CELL("direccion",Tabla_471071!A189),"186")</f>
        <v>186</v>
      </c>
      <c r="AB193" s="10" t="str">
        <f ca="1">HYPERLINK("#"&amp;CELL("direccion",Tabla_471062!A189),"186")</f>
        <v>186</v>
      </c>
      <c r="AC193" s="10" t="str">
        <f ca="1">HYPERLINK("#"&amp;CELL("direccion",Tabla_471074!A189),"186")</f>
        <v>186</v>
      </c>
      <c r="AD193" s="5" t="s">
        <v>213</v>
      </c>
      <c r="AE193" s="3">
        <v>46203</v>
      </c>
    </row>
    <row r="194" spans="1:31" x14ac:dyDescent="0.25">
      <c r="A194" s="5">
        <v>2026</v>
      </c>
      <c r="B194" s="3">
        <v>46113</v>
      </c>
      <c r="C194" s="3">
        <v>46203</v>
      </c>
      <c r="D194" s="5" t="s">
        <v>84</v>
      </c>
      <c r="E194" s="5">
        <v>118</v>
      </c>
      <c r="F194" s="5" t="s">
        <v>334</v>
      </c>
      <c r="G194" s="5" t="s">
        <v>334</v>
      </c>
      <c r="H194" s="5" t="s">
        <v>225</v>
      </c>
      <c r="I194" s="5" t="s">
        <v>715</v>
      </c>
      <c r="J194" s="5" t="s">
        <v>486</v>
      </c>
      <c r="K194" s="5" t="s">
        <v>392</v>
      </c>
      <c r="L194" s="5" t="s">
        <v>91</v>
      </c>
      <c r="M194" s="5">
        <v>25830</v>
      </c>
      <c r="N194" s="5" t="s">
        <v>212</v>
      </c>
      <c r="O194" s="5">
        <v>20924.48</v>
      </c>
      <c r="P194" s="5" t="s">
        <v>212</v>
      </c>
      <c r="Q194" s="10" t="str">
        <f ca="1">HYPERLINK("#"&amp;CELL("direccion",Tabla_471065!A190),"187")</f>
        <v>187</v>
      </c>
      <c r="R194" s="10" t="str">
        <f ca="1">HYPERLINK("#"&amp;CELL("direccion",Tabla_471039!A190),"187")</f>
        <v>187</v>
      </c>
      <c r="S194" s="10" t="str">
        <f ca="1">HYPERLINK("#"&amp;CELL("direccion",Tabla_471067!A190),"187")</f>
        <v>187</v>
      </c>
      <c r="T194" s="10" t="str">
        <f ca="1">HYPERLINK("#"&amp;CELL("direccion",Tabla_471023!A190),"187")</f>
        <v>187</v>
      </c>
      <c r="U194" s="10" t="str">
        <f ca="1">HYPERLINK("#"&amp;CELL("direccion",Tabla_471047!A190),"187")</f>
        <v>187</v>
      </c>
      <c r="V194" s="10" t="str">
        <f ca="1">HYPERLINK("#"&amp;CELL("direccion",Tabla_471030!A190),"187")</f>
        <v>187</v>
      </c>
      <c r="W194" s="10" t="str">
        <f ca="1">HYPERLINK("#"&amp;CELL("direccion",Tabla_471041!A190),"187")</f>
        <v>187</v>
      </c>
      <c r="X194" s="10" t="str">
        <f ca="1">HYPERLINK("#"&amp;CELL("direccion",Tabla_471031!A190),"187")</f>
        <v>187</v>
      </c>
      <c r="Y194" s="10" t="str">
        <f ca="1">HYPERLINK("#"&amp;CELL("direccion",Tabla_471032!A190),"187")</f>
        <v>187</v>
      </c>
      <c r="Z194" s="10" t="str">
        <f ca="1">HYPERLINK("#"&amp;CELL("direccion",Tabla_471059!A190),"187")</f>
        <v>187</v>
      </c>
      <c r="AA194" s="10" t="str">
        <f ca="1">HYPERLINK("#"&amp;CELL("direccion",Tabla_471071!A190),"187")</f>
        <v>187</v>
      </c>
      <c r="AB194" s="10" t="str">
        <f ca="1">HYPERLINK("#"&amp;CELL("direccion",Tabla_471062!A190),"187")</f>
        <v>187</v>
      </c>
      <c r="AC194" s="10" t="str">
        <f ca="1">HYPERLINK("#"&amp;CELL("direccion",Tabla_471074!A190),"187")</f>
        <v>187</v>
      </c>
      <c r="AD194" s="5" t="s">
        <v>213</v>
      </c>
      <c r="AE194" s="3">
        <v>46203</v>
      </c>
    </row>
    <row r="195" spans="1:31" x14ac:dyDescent="0.25">
      <c r="A195" s="5">
        <v>2026</v>
      </c>
      <c r="B195" s="3">
        <v>46113</v>
      </c>
      <c r="C195" s="3">
        <v>46203</v>
      </c>
      <c r="D195" s="5" t="s">
        <v>84</v>
      </c>
      <c r="E195" s="5">
        <v>118</v>
      </c>
      <c r="F195" s="5" t="s">
        <v>335</v>
      </c>
      <c r="G195" s="5" t="s">
        <v>335</v>
      </c>
      <c r="H195" s="5" t="s">
        <v>225</v>
      </c>
      <c r="I195" s="5" t="s">
        <v>716</v>
      </c>
      <c r="J195" s="5" t="s">
        <v>717</v>
      </c>
      <c r="K195" s="5" t="s">
        <v>718</v>
      </c>
      <c r="L195" s="5" t="s">
        <v>91</v>
      </c>
      <c r="M195" s="5">
        <v>25830</v>
      </c>
      <c r="N195" s="5" t="s">
        <v>212</v>
      </c>
      <c r="O195" s="5">
        <v>20924.48</v>
      </c>
      <c r="P195" s="5" t="s">
        <v>212</v>
      </c>
      <c r="Q195" s="10" t="str">
        <f ca="1">HYPERLINK("#"&amp;CELL("direccion",Tabla_471065!A191),"188")</f>
        <v>188</v>
      </c>
      <c r="R195" s="10" t="str">
        <f ca="1">HYPERLINK("#"&amp;CELL("direccion",Tabla_471039!A191),"188")</f>
        <v>188</v>
      </c>
      <c r="S195" s="10" t="str">
        <f ca="1">HYPERLINK("#"&amp;CELL("direccion",Tabla_471067!A191),"188")</f>
        <v>188</v>
      </c>
      <c r="T195" s="10" t="str">
        <f ca="1">HYPERLINK("#"&amp;CELL("direccion",Tabla_471023!A191),"188")</f>
        <v>188</v>
      </c>
      <c r="U195" s="10" t="str">
        <f ca="1">HYPERLINK("#"&amp;CELL("direccion",Tabla_471047!A191),"188")</f>
        <v>188</v>
      </c>
      <c r="V195" s="10" t="str">
        <f ca="1">HYPERLINK("#"&amp;CELL("direccion",Tabla_471030!A191),"188")</f>
        <v>188</v>
      </c>
      <c r="W195" s="10" t="str">
        <f ca="1">HYPERLINK("#"&amp;CELL("direccion",Tabla_471041!A191),"188")</f>
        <v>188</v>
      </c>
      <c r="X195" s="10" t="str">
        <f ca="1">HYPERLINK("#"&amp;CELL("direccion",Tabla_471031!A191),"188")</f>
        <v>188</v>
      </c>
      <c r="Y195" s="10" t="str">
        <f ca="1">HYPERLINK("#"&amp;CELL("direccion",Tabla_471032!A191),"188")</f>
        <v>188</v>
      </c>
      <c r="Z195" s="10" t="str">
        <f ca="1">HYPERLINK("#"&amp;CELL("direccion",Tabla_471059!A191),"188")</f>
        <v>188</v>
      </c>
      <c r="AA195" s="10" t="str">
        <f ca="1">HYPERLINK("#"&amp;CELL("direccion",Tabla_471071!A191),"188")</f>
        <v>188</v>
      </c>
      <c r="AB195" s="10" t="str">
        <f ca="1">HYPERLINK("#"&amp;CELL("direccion",Tabla_471062!A191),"188")</f>
        <v>188</v>
      </c>
      <c r="AC195" s="10" t="str">
        <f ca="1">HYPERLINK("#"&amp;CELL("direccion",Tabla_471074!A191),"188")</f>
        <v>188</v>
      </c>
      <c r="AD195" s="5" t="s">
        <v>213</v>
      </c>
      <c r="AE195" s="3">
        <v>46203</v>
      </c>
    </row>
    <row r="196" spans="1:31" x14ac:dyDescent="0.25">
      <c r="A196" s="5">
        <v>2026</v>
      </c>
      <c r="B196" s="3">
        <v>46113</v>
      </c>
      <c r="C196" s="3">
        <v>46203</v>
      </c>
      <c r="D196" s="5" t="s">
        <v>84</v>
      </c>
      <c r="E196" s="5">
        <v>117</v>
      </c>
      <c r="F196" s="5" t="s">
        <v>336</v>
      </c>
      <c r="G196" s="5" t="s">
        <v>336</v>
      </c>
      <c r="H196" s="5" t="s">
        <v>225</v>
      </c>
      <c r="I196" s="5" t="s">
        <v>719</v>
      </c>
      <c r="J196" s="5" t="s">
        <v>720</v>
      </c>
      <c r="K196" s="5" t="s">
        <v>721</v>
      </c>
      <c r="L196" s="5" t="s">
        <v>91</v>
      </c>
      <c r="M196" s="5">
        <v>17423</v>
      </c>
      <c r="N196" s="5" t="s">
        <v>212</v>
      </c>
      <c r="O196" s="5">
        <v>14313.220000000001</v>
      </c>
      <c r="P196" s="5" t="s">
        <v>212</v>
      </c>
      <c r="Q196" s="10" t="str">
        <f ca="1">HYPERLINK("#"&amp;CELL("direccion",Tabla_471065!A192),"189")</f>
        <v>189</v>
      </c>
      <c r="R196" s="10" t="str">
        <f ca="1">HYPERLINK("#"&amp;CELL("direccion",Tabla_471039!A192),"189")</f>
        <v>189</v>
      </c>
      <c r="S196" s="10" t="str">
        <f ca="1">HYPERLINK("#"&amp;CELL("direccion",Tabla_471067!A192),"189")</f>
        <v>189</v>
      </c>
      <c r="T196" s="10" t="str">
        <f ca="1">HYPERLINK("#"&amp;CELL("direccion",Tabla_471023!A192),"189")</f>
        <v>189</v>
      </c>
      <c r="U196" s="10" t="str">
        <f ca="1">HYPERLINK("#"&amp;CELL("direccion",Tabla_471047!A192),"189")</f>
        <v>189</v>
      </c>
      <c r="V196" s="10" t="str">
        <f ca="1">HYPERLINK("#"&amp;CELL("direccion",Tabla_471030!A192),"189")</f>
        <v>189</v>
      </c>
      <c r="W196" s="10" t="str">
        <f ca="1">HYPERLINK("#"&amp;CELL("direccion",Tabla_471041!A192),"189")</f>
        <v>189</v>
      </c>
      <c r="X196" s="10" t="str">
        <f ca="1">HYPERLINK("#"&amp;CELL("direccion",Tabla_471031!A192),"189")</f>
        <v>189</v>
      </c>
      <c r="Y196" s="10" t="str">
        <f ca="1">HYPERLINK("#"&amp;CELL("direccion",Tabla_471032!A192),"189")</f>
        <v>189</v>
      </c>
      <c r="Z196" s="10" t="str">
        <f ca="1">HYPERLINK("#"&amp;CELL("direccion",Tabla_471059!A192),"189")</f>
        <v>189</v>
      </c>
      <c r="AA196" s="10" t="str">
        <f ca="1">HYPERLINK("#"&amp;CELL("direccion",Tabla_471071!A192),"189")</f>
        <v>189</v>
      </c>
      <c r="AB196" s="10" t="str">
        <f ca="1">HYPERLINK("#"&amp;CELL("direccion",Tabla_471062!A192),"189")</f>
        <v>189</v>
      </c>
      <c r="AC196" s="10" t="str">
        <f ca="1">HYPERLINK("#"&amp;CELL("direccion",Tabla_471074!A192),"189")</f>
        <v>189</v>
      </c>
      <c r="AD196" s="5" t="s">
        <v>213</v>
      </c>
      <c r="AE196" s="3">
        <v>46203</v>
      </c>
    </row>
    <row r="197" spans="1:31" x14ac:dyDescent="0.25">
      <c r="A197" s="5">
        <v>2026</v>
      </c>
      <c r="B197" s="3">
        <v>46113</v>
      </c>
      <c r="C197" s="3">
        <v>46203</v>
      </c>
      <c r="D197" s="5" t="s">
        <v>84</v>
      </c>
      <c r="E197" s="5">
        <v>117</v>
      </c>
      <c r="F197" s="5" t="s">
        <v>337</v>
      </c>
      <c r="G197" s="5" t="s">
        <v>337</v>
      </c>
      <c r="H197" s="5" t="s">
        <v>225</v>
      </c>
      <c r="I197" s="5" t="s">
        <v>722</v>
      </c>
      <c r="J197" s="5" t="s">
        <v>723</v>
      </c>
      <c r="K197" s="5" t="s">
        <v>479</v>
      </c>
      <c r="L197" s="5" t="s">
        <v>91</v>
      </c>
      <c r="M197" s="5">
        <v>17423</v>
      </c>
      <c r="N197" s="5" t="s">
        <v>212</v>
      </c>
      <c r="O197" s="5">
        <v>14313.220000000001</v>
      </c>
      <c r="P197" s="5" t="s">
        <v>212</v>
      </c>
      <c r="Q197" s="10" t="str">
        <f ca="1">HYPERLINK("#"&amp;CELL("direccion",Tabla_471065!A193),"190")</f>
        <v>190</v>
      </c>
      <c r="R197" s="10" t="str">
        <f ca="1">HYPERLINK("#"&amp;CELL("direccion",Tabla_471039!A193),"190")</f>
        <v>190</v>
      </c>
      <c r="S197" s="10" t="str">
        <f ca="1">HYPERLINK("#"&amp;CELL("direccion",Tabla_471067!A193),"190")</f>
        <v>190</v>
      </c>
      <c r="T197" s="10" t="str">
        <f ca="1">HYPERLINK("#"&amp;CELL("direccion",Tabla_471023!A193),"190")</f>
        <v>190</v>
      </c>
      <c r="U197" s="10" t="str">
        <f ca="1">HYPERLINK("#"&amp;CELL("direccion",Tabla_471047!A193),"190")</f>
        <v>190</v>
      </c>
      <c r="V197" s="10" t="str">
        <f ca="1">HYPERLINK("#"&amp;CELL("direccion",Tabla_471030!A193),"190")</f>
        <v>190</v>
      </c>
      <c r="W197" s="10" t="str">
        <f ca="1">HYPERLINK("#"&amp;CELL("direccion",Tabla_471041!A193),"190")</f>
        <v>190</v>
      </c>
      <c r="X197" s="10" t="str">
        <f ca="1">HYPERLINK("#"&amp;CELL("direccion",Tabla_471031!A193),"190")</f>
        <v>190</v>
      </c>
      <c r="Y197" s="10" t="str">
        <f ca="1">HYPERLINK("#"&amp;CELL("direccion",Tabla_471032!A193),"190")</f>
        <v>190</v>
      </c>
      <c r="Z197" s="10" t="str">
        <f ca="1">HYPERLINK("#"&amp;CELL("direccion",Tabla_471059!A193),"190")</f>
        <v>190</v>
      </c>
      <c r="AA197" s="10" t="str">
        <f ca="1">HYPERLINK("#"&amp;CELL("direccion",Tabla_471071!A193),"190")</f>
        <v>190</v>
      </c>
      <c r="AB197" s="10" t="str">
        <f ca="1">HYPERLINK("#"&amp;CELL("direccion",Tabla_471062!A193),"190")</f>
        <v>190</v>
      </c>
      <c r="AC197" s="10" t="str">
        <f ca="1">HYPERLINK("#"&amp;CELL("direccion",Tabla_471074!A193),"190")</f>
        <v>190</v>
      </c>
      <c r="AD197" s="5" t="s">
        <v>213</v>
      </c>
      <c r="AE197" s="3">
        <v>46203</v>
      </c>
    </row>
    <row r="198" spans="1:31" x14ac:dyDescent="0.25">
      <c r="A198" s="5">
        <v>2026</v>
      </c>
      <c r="B198" s="3">
        <v>46113</v>
      </c>
      <c r="C198" s="3">
        <v>46203</v>
      </c>
      <c r="D198" s="5" t="s">
        <v>84</v>
      </c>
      <c r="E198" s="5">
        <v>109</v>
      </c>
      <c r="F198" s="5" t="s">
        <v>338</v>
      </c>
      <c r="G198" s="5" t="s">
        <v>338</v>
      </c>
      <c r="H198" s="5" t="s">
        <v>225</v>
      </c>
      <c r="I198" s="5" t="s">
        <v>724</v>
      </c>
      <c r="J198" s="5" t="s">
        <v>460</v>
      </c>
      <c r="K198" s="5" t="s">
        <v>725</v>
      </c>
      <c r="L198" s="5" t="s">
        <v>92</v>
      </c>
      <c r="M198" s="5">
        <v>10428</v>
      </c>
      <c r="N198" s="5" t="s">
        <v>212</v>
      </c>
      <c r="O198" s="5">
        <v>8493.59</v>
      </c>
      <c r="P198" s="5" t="s">
        <v>212</v>
      </c>
      <c r="Q198" s="10" t="str">
        <f ca="1">HYPERLINK("#"&amp;CELL("direccion",Tabla_471065!A194),"191")</f>
        <v>191</v>
      </c>
      <c r="R198" s="10" t="str">
        <f ca="1">HYPERLINK("#"&amp;CELL("direccion",Tabla_471039!A194),"191")</f>
        <v>191</v>
      </c>
      <c r="S198" s="10" t="str">
        <f ca="1">HYPERLINK("#"&amp;CELL("direccion",Tabla_471067!A194),"191")</f>
        <v>191</v>
      </c>
      <c r="T198" s="10" t="str">
        <f ca="1">HYPERLINK("#"&amp;CELL("direccion",Tabla_471023!A194),"191")</f>
        <v>191</v>
      </c>
      <c r="U198" s="10" t="str">
        <f ca="1">HYPERLINK("#"&amp;CELL("direccion",Tabla_471047!A194),"191")</f>
        <v>191</v>
      </c>
      <c r="V198" s="10" t="str">
        <f ca="1">HYPERLINK("#"&amp;CELL("direccion",Tabla_471030!A194),"191")</f>
        <v>191</v>
      </c>
      <c r="W198" s="10" t="str">
        <f ca="1">HYPERLINK("#"&amp;CELL("direccion",Tabla_471041!A194),"191")</f>
        <v>191</v>
      </c>
      <c r="X198" s="10" t="str">
        <f ca="1">HYPERLINK("#"&amp;CELL("direccion",Tabla_471031!A194),"191")</f>
        <v>191</v>
      </c>
      <c r="Y198" s="10" t="str">
        <f ca="1">HYPERLINK("#"&amp;CELL("direccion",Tabla_471032!A194),"191")</f>
        <v>191</v>
      </c>
      <c r="Z198" s="10" t="str">
        <f ca="1">HYPERLINK("#"&amp;CELL("direccion",Tabla_471059!A194),"191")</f>
        <v>191</v>
      </c>
      <c r="AA198" s="10" t="str">
        <f ca="1">HYPERLINK("#"&amp;CELL("direccion",Tabla_471071!A194),"191")</f>
        <v>191</v>
      </c>
      <c r="AB198" s="10" t="str">
        <f ca="1">HYPERLINK("#"&amp;CELL("direccion",Tabla_471062!A194),"191")</f>
        <v>191</v>
      </c>
      <c r="AC198" s="10" t="str">
        <f ca="1">HYPERLINK("#"&amp;CELL("direccion",Tabla_471074!A194),"191")</f>
        <v>191</v>
      </c>
      <c r="AD198" s="5" t="s">
        <v>213</v>
      </c>
      <c r="AE198" s="3">
        <v>46203</v>
      </c>
    </row>
    <row r="199" spans="1:31" x14ac:dyDescent="0.25">
      <c r="A199" s="5">
        <v>2026</v>
      </c>
      <c r="B199" s="3">
        <v>46113</v>
      </c>
      <c r="C199" s="3">
        <v>46203</v>
      </c>
      <c r="D199" s="5" t="s">
        <v>84</v>
      </c>
      <c r="E199" s="5">
        <v>89</v>
      </c>
      <c r="F199" s="5" t="s">
        <v>322</v>
      </c>
      <c r="G199" s="5" t="s">
        <v>322</v>
      </c>
      <c r="H199" s="5" t="s">
        <v>225</v>
      </c>
      <c r="I199" s="5" t="s">
        <v>726</v>
      </c>
      <c r="J199" s="5" t="s">
        <v>727</v>
      </c>
      <c r="K199" s="5" t="s">
        <v>728</v>
      </c>
      <c r="L199" s="5" t="s">
        <v>91</v>
      </c>
      <c r="M199" s="5">
        <v>8626</v>
      </c>
      <c r="N199" s="5" t="s">
        <v>212</v>
      </c>
      <c r="O199" s="5">
        <v>7562.73</v>
      </c>
      <c r="P199" s="5" t="s">
        <v>212</v>
      </c>
      <c r="Q199" s="10" t="str">
        <f ca="1">HYPERLINK("#"&amp;CELL("direccion",Tabla_471065!A195),"192")</f>
        <v>192</v>
      </c>
      <c r="R199" s="10" t="str">
        <f ca="1">HYPERLINK("#"&amp;CELL("direccion",Tabla_471039!A195),"192")</f>
        <v>192</v>
      </c>
      <c r="S199" s="10" t="str">
        <f ca="1">HYPERLINK("#"&amp;CELL("direccion",Tabla_471067!A195),"192")</f>
        <v>192</v>
      </c>
      <c r="T199" s="10" t="str">
        <f ca="1">HYPERLINK("#"&amp;CELL("direccion",Tabla_471023!A195),"192")</f>
        <v>192</v>
      </c>
      <c r="U199" s="10" t="str">
        <f ca="1">HYPERLINK("#"&amp;CELL("direccion",Tabla_471047!A195),"192")</f>
        <v>192</v>
      </c>
      <c r="V199" s="10" t="str">
        <f ca="1">HYPERLINK("#"&amp;CELL("direccion",Tabla_471030!A195),"192")</f>
        <v>192</v>
      </c>
      <c r="W199" s="10" t="str">
        <f ca="1">HYPERLINK("#"&amp;CELL("direccion",Tabla_471041!A195),"192")</f>
        <v>192</v>
      </c>
      <c r="X199" s="10" t="str">
        <f ca="1">HYPERLINK("#"&amp;CELL("direccion",Tabla_471031!A195),"192")</f>
        <v>192</v>
      </c>
      <c r="Y199" s="10" t="str">
        <f ca="1">HYPERLINK("#"&amp;CELL("direccion",Tabla_471032!A195),"192")</f>
        <v>192</v>
      </c>
      <c r="Z199" s="10" t="str">
        <f ca="1">HYPERLINK("#"&amp;CELL("direccion",Tabla_471059!A195),"192")</f>
        <v>192</v>
      </c>
      <c r="AA199" s="10" t="str">
        <f ca="1">HYPERLINK("#"&amp;CELL("direccion",Tabla_471071!A195),"192")</f>
        <v>192</v>
      </c>
      <c r="AB199" s="10" t="str">
        <f ca="1">HYPERLINK("#"&amp;CELL("direccion",Tabla_471062!A195),"192")</f>
        <v>192</v>
      </c>
      <c r="AC199" s="10" t="str">
        <f ca="1">HYPERLINK("#"&amp;CELL("direccion",Tabla_471074!A195),"192")</f>
        <v>192</v>
      </c>
      <c r="AD199" s="5" t="s">
        <v>213</v>
      </c>
      <c r="AE199" s="3">
        <v>46203</v>
      </c>
    </row>
    <row r="200" spans="1:31" x14ac:dyDescent="0.25">
      <c r="A200" s="5">
        <v>2026</v>
      </c>
      <c r="B200" s="3">
        <v>46113</v>
      </c>
      <c r="C200" s="3">
        <v>46203</v>
      </c>
      <c r="D200" s="5" t="s">
        <v>84</v>
      </c>
      <c r="E200" s="5">
        <v>89</v>
      </c>
      <c r="F200" s="5" t="s">
        <v>339</v>
      </c>
      <c r="G200" s="5" t="s">
        <v>339</v>
      </c>
      <c r="H200" s="5" t="s">
        <v>225</v>
      </c>
      <c r="I200" s="5" t="s">
        <v>729</v>
      </c>
      <c r="J200" s="5" t="s">
        <v>730</v>
      </c>
      <c r="K200" s="5" t="s">
        <v>731</v>
      </c>
      <c r="L200" s="5" t="s">
        <v>92</v>
      </c>
      <c r="M200" s="5">
        <v>8626</v>
      </c>
      <c r="N200" s="5" t="s">
        <v>212</v>
      </c>
      <c r="O200" s="5">
        <v>7562.73</v>
      </c>
      <c r="P200" s="5" t="s">
        <v>212</v>
      </c>
      <c r="Q200" s="10" t="str">
        <f ca="1">HYPERLINK("#"&amp;CELL("direccion",Tabla_471065!A196),"193")</f>
        <v>193</v>
      </c>
      <c r="R200" s="10" t="str">
        <f ca="1">HYPERLINK("#"&amp;CELL("direccion",Tabla_471039!A196),"193")</f>
        <v>193</v>
      </c>
      <c r="S200" s="10" t="str">
        <f ca="1">HYPERLINK("#"&amp;CELL("direccion",Tabla_471067!A196),"193")</f>
        <v>193</v>
      </c>
      <c r="T200" s="10" t="str">
        <f ca="1">HYPERLINK("#"&amp;CELL("direccion",Tabla_471023!A196),"193")</f>
        <v>193</v>
      </c>
      <c r="U200" s="10" t="str">
        <f ca="1">HYPERLINK("#"&amp;CELL("direccion",Tabla_471047!A196),"193")</f>
        <v>193</v>
      </c>
      <c r="V200" s="10" t="str">
        <f ca="1">HYPERLINK("#"&amp;CELL("direccion",Tabla_471030!A196),"193")</f>
        <v>193</v>
      </c>
      <c r="W200" s="10" t="str">
        <f ca="1">HYPERLINK("#"&amp;CELL("direccion",Tabla_471041!A196),"193")</f>
        <v>193</v>
      </c>
      <c r="X200" s="10" t="str">
        <f ca="1">HYPERLINK("#"&amp;CELL("direccion",Tabla_471031!A196),"193")</f>
        <v>193</v>
      </c>
      <c r="Y200" s="10" t="str">
        <f ca="1">HYPERLINK("#"&amp;CELL("direccion",Tabla_471032!A196),"193")</f>
        <v>193</v>
      </c>
      <c r="Z200" s="10" t="str">
        <f ca="1">HYPERLINK("#"&amp;CELL("direccion",Tabla_471059!A196),"193")</f>
        <v>193</v>
      </c>
      <c r="AA200" s="10" t="str">
        <f ca="1">HYPERLINK("#"&amp;CELL("direccion",Tabla_471071!A196),"193")</f>
        <v>193</v>
      </c>
      <c r="AB200" s="10" t="str">
        <f ca="1">HYPERLINK("#"&amp;CELL("direccion",Tabla_471062!A196),"193")</f>
        <v>193</v>
      </c>
      <c r="AC200" s="10" t="str">
        <f ca="1">HYPERLINK("#"&amp;CELL("direccion",Tabla_471074!A196),"193")</f>
        <v>193</v>
      </c>
      <c r="AD200" s="5" t="s">
        <v>213</v>
      </c>
      <c r="AE200" s="3">
        <v>46203</v>
      </c>
    </row>
    <row r="201" spans="1:31" x14ac:dyDescent="0.25">
      <c r="A201" s="5">
        <v>2026</v>
      </c>
      <c r="B201" s="3">
        <v>46113</v>
      </c>
      <c r="C201" s="3">
        <v>46203</v>
      </c>
      <c r="D201" s="5" t="s">
        <v>84</v>
      </c>
      <c r="E201" s="5">
        <v>89</v>
      </c>
      <c r="F201" s="5" t="s">
        <v>322</v>
      </c>
      <c r="G201" s="5" t="s">
        <v>322</v>
      </c>
      <c r="H201" s="5" t="s">
        <v>225</v>
      </c>
      <c r="I201" s="5" t="s">
        <v>732</v>
      </c>
      <c r="J201" s="5" t="s">
        <v>479</v>
      </c>
      <c r="K201" s="5" t="s">
        <v>733</v>
      </c>
      <c r="L201" s="5" t="s">
        <v>91</v>
      </c>
      <c r="M201" s="5">
        <v>8626</v>
      </c>
      <c r="N201" s="5" t="s">
        <v>212</v>
      </c>
      <c r="O201" s="5">
        <v>7562.73</v>
      </c>
      <c r="P201" s="5" t="s">
        <v>212</v>
      </c>
      <c r="Q201" s="10" t="str">
        <f ca="1">HYPERLINK("#"&amp;CELL("direccion",Tabla_471065!A197),"194")</f>
        <v>194</v>
      </c>
      <c r="R201" s="10" t="str">
        <f ca="1">HYPERLINK("#"&amp;CELL("direccion",Tabla_471039!A197),"194")</f>
        <v>194</v>
      </c>
      <c r="S201" s="10" t="str">
        <f ca="1">HYPERLINK("#"&amp;CELL("direccion",Tabla_471067!A197),"194")</f>
        <v>194</v>
      </c>
      <c r="T201" s="10" t="str">
        <f ca="1">HYPERLINK("#"&amp;CELL("direccion",Tabla_471023!A197),"194")</f>
        <v>194</v>
      </c>
      <c r="U201" s="10" t="str">
        <f ca="1">HYPERLINK("#"&amp;CELL("direccion",Tabla_471047!A197),"194")</f>
        <v>194</v>
      </c>
      <c r="V201" s="10" t="str">
        <f ca="1">HYPERLINK("#"&amp;CELL("direccion",Tabla_471030!A197),"194")</f>
        <v>194</v>
      </c>
      <c r="W201" s="10" t="str">
        <f ca="1">HYPERLINK("#"&amp;CELL("direccion",Tabla_471041!A197),"194")</f>
        <v>194</v>
      </c>
      <c r="X201" s="10" t="str">
        <f ca="1">HYPERLINK("#"&amp;CELL("direccion",Tabla_471031!A197),"194")</f>
        <v>194</v>
      </c>
      <c r="Y201" s="10" t="str">
        <f ca="1">HYPERLINK("#"&amp;CELL("direccion",Tabla_471032!A197),"194")</f>
        <v>194</v>
      </c>
      <c r="Z201" s="10" t="str">
        <f ca="1">HYPERLINK("#"&amp;CELL("direccion",Tabla_471059!A197),"194")</f>
        <v>194</v>
      </c>
      <c r="AA201" s="10" t="str">
        <f ca="1">HYPERLINK("#"&amp;CELL("direccion",Tabla_471071!A197),"194")</f>
        <v>194</v>
      </c>
      <c r="AB201" s="10" t="str">
        <f ca="1">HYPERLINK("#"&amp;CELL("direccion",Tabla_471062!A197),"194")</f>
        <v>194</v>
      </c>
      <c r="AC201" s="10" t="str">
        <f ca="1">HYPERLINK("#"&amp;CELL("direccion",Tabla_471074!A197),"194")</f>
        <v>194</v>
      </c>
      <c r="AD201" s="5" t="s">
        <v>213</v>
      </c>
      <c r="AE201" s="3">
        <v>46203</v>
      </c>
    </row>
    <row r="202" spans="1:31" x14ac:dyDescent="0.25">
      <c r="A202" s="5">
        <v>2026</v>
      </c>
      <c r="B202" s="3">
        <v>46113</v>
      </c>
      <c r="C202" s="3">
        <v>46203</v>
      </c>
      <c r="D202" s="5" t="s">
        <v>84</v>
      </c>
      <c r="E202" s="5">
        <v>89</v>
      </c>
      <c r="F202" s="5" t="s">
        <v>339</v>
      </c>
      <c r="G202" s="5" t="s">
        <v>339</v>
      </c>
      <c r="H202" s="5" t="s">
        <v>225</v>
      </c>
      <c r="I202" s="5" t="s">
        <v>734</v>
      </c>
      <c r="J202" s="5" t="s">
        <v>471</v>
      </c>
      <c r="K202" s="5" t="s">
        <v>735</v>
      </c>
      <c r="L202" s="5" t="s">
        <v>92</v>
      </c>
      <c r="M202" s="5">
        <v>9701</v>
      </c>
      <c r="N202" s="5" t="s">
        <v>212</v>
      </c>
      <c r="O202" s="5">
        <v>8401.5300000000007</v>
      </c>
      <c r="P202" s="5" t="s">
        <v>212</v>
      </c>
      <c r="Q202" s="10" t="str">
        <f ca="1">HYPERLINK("#"&amp;CELL("direccion",Tabla_471065!A198),"195")</f>
        <v>195</v>
      </c>
      <c r="R202" s="10" t="str">
        <f ca="1">HYPERLINK("#"&amp;CELL("direccion",Tabla_471039!A198),"195")</f>
        <v>195</v>
      </c>
      <c r="S202" s="10" t="str">
        <f ca="1">HYPERLINK("#"&amp;CELL("direccion",Tabla_471067!A198),"195")</f>
        <v>195</v>
      </c>
      <c r="T202" s="10" t="str">
        <f ca="1">HYPERLINK("#"&amp;CELL("direccion",Tabla_471023!A198),"195")</f>
        <v>195</v>
      </c>
      <c r="U202" s="10" t="str">
        <f ca="1">HYPERLINK("#"&amp;CELL("direccion",Tabla_471047!A198),"195")</f>
        <v>195</v>
      </c>
      <c r="V202" s="10" t="str">
        <f ca="1">HYPERLINK("#"&amp;CELL("direccion",Tabla_471030!A198),"195")</f>
        <v>195</v>
      </c>
      <c r="W202" s="10" t="str">
        <f ca="1">HYPERLINK("#"&amp;CELL("direccion",Tabla_471041!A198),"195")</f>
        <v>195</v>
      </c>
      <c r="X202" s="10" t="str">
        <f ca="1">HYPERLINK("#"&amp;CELL("direccion",Tabla_471031!A198),"195")</f>
        <v>195</v>
      </c>
      <c r="Y202" s="10" t="str">
        <f ca="1">HYPERLINK("#"&amp;CELL("direccion",Tabla_471032!A198),"195")</f>
        <v>195</v>
      </c>
      <c r="Z202" s="10" t="str">
        <f ca="1">HYPERLINK("#"&amp;CELL("direccion",Tabla_471059!A198),"195")</f>
        <v>195</v>
      </c>
      <c r="AA202" s="10" t="str">
        <f ca="1">HYPERLINK("#"&amp;CELL("direccion",Tabla_471071!A198),"195")</f>
        <v>195</v>
      </c>
      <c r="AB202" s="10" t="str">
        <f ca="1">HYPERLINK("#"&amp;CELL("direccion",Tabla_471062!A198),"195")</f>
        <v>195</v>
      </c>
      <c r="AC202" s="10" t="str">
        <f ca="1">HYPERLINK("#"&amp;CELL("direccion",Tabla_471074!A198),"195")</f>
        <v>195</v>
      </c>
      <c r="AD202" s="5" t="s">
        <v>213</v>
      </c>
      <c r="AE202" s="3">
        <v>46203</v>
      </c>
    </row>
    <row r="203" spans="1:31" x14ac:dyDescent="0.25">
      <c r="A203" s="5">
        <v>2026</v>
      </c>
      <c r="B203" s="3">
        <v>46113</v>
      </c>
      <c r="C203" s="3">
        <v>46203</v>
      </c>
      <c r="D203" s="5" t="s">
        <v>84</v>
      </c>
      <c r="E203" s="5">
        <v>89</v>
      </c>
      <c r="F203" s="5" t="s">
        <v>322</v>
      </c>
      <c r="G203" s="5" t="s">
        <v>322</v>
      </c>
      <c r="H203" s="5" t="s">
        <v>225</v>
      </c>
      <c r="I203" s="5" t="s">
        <v>736</v>
      </c>
      <c r="J203" s="5" t="s">
        <v>737</v>
      </c>
      <c r="K203" s="5" t="s">
        <v>738</v>
      </c>
      <c r="L203" s="5" t="s">
        <v>91</v>
      </c>
      <c r="M203" s="5">
        <v>9701</v>
      </c>
      <c r="N203" s="5" t="s">
        <v>212</v>
      </c>
      <c r="O203" s="5">
        <v>8401.5300000000007</v>
      </c>
      <c r="P203" s="5" t="s">
        <v>212</v>
      </c>
      <c r="Q203" s="10" t="str">
        <f ca="1">HYPERLINK("#"&amp;CELL("direccion",Tabla_471065!A199),"196")</f>
        <v>196</v>
      </c>
      <c r="R203" s="10" t="str">
        <f ca="1">HYPERLINK("#"&amp;CELL("direccion",Tabla_471039!A199),"196")</f>
        <v>196</v>
      </c>
      <c r="S203" s="10" t="str">
        <f ca="1">HYPERLINK("#"&amp;CELL("direccion",Tabla_471067!A199),"196")</f>
        <v>196</v>
      </c>
      <c r="T203" s="10" t="str">
        <f ca="1">HYPERLINK("#"&amp;CELL("direccion",Tabla_471023!A199),"196")</f>
        <v>196</v>
      </c>
      <c r="U203" s="10" t="str">
        <f ca="1">HYPERLINK("#"&amp;CELL("direccion",Tabla_471047!A199),"196")</f>
        <v>196</v>
      </c>
      <c r="V203" s="10" t="str">
        <f ca="1">HYPERLINK("#"&amp;CELL("direccion",Tabla_471030!A199),"196")</f>
        <v>196</v>
      </c>
      <c r="W203" s="10" t="str">
        <f ca="1">HYPERLINK("#"&amp;CELL("direccion",Tabla_471041!A199),"196")</f>
        <v>196</v>
      </c>
      <c r="X203" s="10" t="str">
        <f ca="1">HYPERLINK("#"&amp;CELL("direccion",Tabla_471031!A199),"196")</f>
        <v>196</v>
      </c>
      <c r="Y203" s="10" t="str">
        <f ca="1">HYPERLINK("#"&amp;CELL("direccion",Tabla_471032!A199),"196")</f>
        <v>196</v>
      </c>
      <c r="Z203" s="10" t="str">
        <f ca="1">HYPERLINK("#"&amp;CELL("direccion",Tabla_471059!A199),"196")</f>
        <v>196</v>
      </c>
      <c r="AA203" s="10" t="str">
        <f ca="1">HYPERLINK("#"&amp;CELL("direccion",Tabla_471071!A199),"196")</f>
        <v>196</v>
      </c>
      <c r="AB203" s="10" t="str">
        <f ca="1">HYPERLINK("#"&amp;CELL("direccion",Tabla_471062!A199),"196")</f>
        <v>196</v>
      </c>
      <c r="AC203" s="10" t="str">
        <f ca="1">HYPERLINK("#"&amp;CELL("direccion",Tabla_471074!A199),"196")</f>
        <v>196</v>
      </c>
      <c r="AD203" s="5" t="s">
        <v>213</v>
      </c>
      <c r="AE203" s="3">
        <v>46203</v>
      </c>
    </row>
    <row r="204" spans="1:31" x14ac:dyDescent="0.25">
      <c r="A204" s="5">
        <v>2026</v>
      </c>
      <c r="B204" s="3">
        <v>46113</v>
      </c>
      <c r="C204" s="3">
        <v>46203</v>
      </c>
      <c r="D204" s="5" t="s">
        <v>84</v>
      </c>
      <c r="E204" s="5">
        <v>89</v>
      </c>
      <c r="F204" s="5" t="s">
        <v>340</v>
      </c>
      <c r="G204" s="5" t="s">
        <v>340</v>
      </c>
      <c r="H204" s="5" t="s">
        <v>225</v>
      </c>
      <c r="I204" s="5" t="s">
        <v>739</v>
      </c>
      <c r="J204" s="5" t="s">
        <v>740</v>
      </c>
      <c r="K204" s="5" t="s">
        <v>741</v>
      </c>
      <c r="L204" s="5" t="s">
        <v>92</v>
      </c>
      <c r="M204" s="5">
        <v>9701</v>
      </c>
      <c r="N204" s="5" t="s">
        <v>212</v>
      </c>
      <c r="O204" s="5">
        <v>8401.5300000000007</v>
      </c>
      <c r="P204" s="5" t="s">
        <v>212</v>
      </c>
      <c r="Q204" s="10" t="str">
        <f ca="1">HYPERLINK("#"&amp;CELL("direccion",Tabla_471065!A200),"197")</f>
        <v>197</v>
      </c>
      <c r="R204" s="10" t="str">
        <f ca="1">HYPERLINK("#"&amp;CELL("direccion",Tabla_471039!A200),"197")</f>
        <v>197</v>
      </c>
      <c r="S204" s="10" t="str">
        <f ca="1">HYPERLINK("#"&amp;CELL("direccion",Tabla_471067!A200),"197")</f>
        <v>197</v>
      </c>
      <c r="T204" s="10" t="str">
        <f ca="1">HYPERLINK("#"&amp;CELL("direccion",Tabla_471023!A200),"197")</f>
        <v>197</v>
      </c>
      <c r="U204" s="10" t="str">
        <f ca="1">HYPERLINK("#"&amp;CELL("direccion",Tabla_471047!A200),"197")</f>
        <v>197</v>
      </c>
      <c r="V204" s="10" t="str">
        <f ca="1">HYPERLINK("#"&amp;CELL("direccion",Tabla_471030!A200),"197")</f>
        <v>197</v>
      </c>
      <c r="W204" s="10" t="str">
        <f ca="1">HYPERLINK("#"&amp;CELL("direccion",Tabla_471041!A200),"197")</f>
        <v>197</v>
      </c>
      <c r="X204" s="10" t="str">
        <f ca="1">HYPERLINK("#"&amp;CELL("direccion",Tabla_471031!A200),"197")</f>
        <v>197</v>
      </c>
      <c r="Y204" s="10" t="str">
        <f ca="1">HYPERLINK("#"&amp;CELL("direccion",Tabla_471032!A200),"197")</f>
        <v>197</v>
      </c>
      <c r="Z204" s="10" t="str">
        <f ca="1">HYPERLINK("#"&amp;CELL("direccion",Tabla_471059!A200),"197")</f>
        <v>197</v>
      </c>
      <c r="AA204" s="10" t="str">
        <f ca="1">HYPERLINK("#"&amp;CELL("direccion",Tabla_471071!A200),"197")</f>
        <v>197</v>
      </c>
      <c r="AB204" s="10" t="str">
        <f ca="1">HYPERLINK("#"&amp;CELL("direccion",Tabla_471062!A200),"197")</f>
        <v>197</v>
      </c>
      <c r="AC204" s="10" t="str">
        <f ca="1">HYPERLINK("#"&amp;CELL("direccion",Tabla_471074!A200),"197")</f>
        <v>197</v>
      </c>
      <c r="AD204" s="5" t="s">
        <v>213</v>
      </c>
      <c r="AE204" s="3">
        <v>46203</v>
      </c>
    </row>
    <row r="205" spans="1:31" x14ac:dyDescent="0.25">
      <c r="A205" s="5">
        <v>2026</v>
      </c>
      <c r="B205" s="3">
        <v>46113</v>
      </c>
      <c r="C205" s="3">
        <v>46203</v>
      </c>
      <c r="D205" s="5" t="s">
        <v>84</v>
      </c>
      <c r="E205" s="5">
        <v>89</v>
      </c>
      <c r="F205" s="5" t="s">
        <v>339</v>
      </c>
      <c r="G205" s="5" t="s">
        <v>339</v>
      </c>
      <c r="H205" s="5" t="s">
        <v>225</v>
      </c>
      <c r="I205" s="5" t="s">
        <v>569</v>
      </c>
      <c r="J205" s="5" t="s">
        <v>452</v>
      </c>
      <c r="K205" s="5" t="s">
        <v>742</v>
      </c>
      <c r="L205" s="5" t="s">
        <v>91</v>
      </c>
      <c r="M205" s="5">
        <v>9701</v>
      </c>
      <c r="N205" s="5" t="s">
        <v>212</v>
      </c>
      <c r="O205" s="5">
        <v>8401.5300000000007</v>
      </c>
      <c r="P205" s="5" t="s">
        <v>212</v>
      </c>
      <c r="Q205" s="10" t="str">
        <f ca="1">HYPERLINK("#"&amp;CELL("direccion",Tabla_471065!A201),"198")</f>
        <v>198</v>
      </c>
      <c r="R205" s="10" t="str">
        <f ca="1">HYPERLINK("#"&amp;CELL("direccion",Tabla_471039!A201),"198")</f>
        <v>198</v>
      </c>
      <c r="S205" s="10" t="str">
        <f ca="1">HYPERLINK("#"&amp;CELL("direccion",Tabla_471067!A201),"198")</f>
        <v>198</v>
      </c>
      <c r="T205" s="10" t="str">
        <f ca="1">HYPERLINK("#"&amp;CELL("direccion",Tabla_471023!A201),"198")</f>
        <v>198</v>
      </c>
      <c r="U205" s="10" t="str">
        <f ca="1">HYPERLINK("#"&amp;CELL("direccion",Tabla_471047!A201),"198")</f>
        <v>198</v>
      </c>
      <c r="V205" s="10" t="str">
        <f ca="1">HYPERLINK("#"&amp;CELL("direccion",Tabla_471030!A201),"198")</f>
        <v>198</v>
      </c>
      <c r="W205" s="10" t="str">
        <f ca="1">HYPERLINK("#"&amp;CELL("direccion",Tabla_471041!A201),"198")</f>
        <v>198</v>
      </c>
      <c r="X205" s="10" t="str">
        <f ca="1">HYPERLINK("#"&amp;CELL("direccion",Tabla_471031!A201),"198")</f>
        <v>198</v>
      </c>
      <c r="Y205" s="10" t="str">
        <f ca="1">HYPERLINK("#"&amp;CELL("direccion",Tabla_471032!A201),"198")</f>
        <v>198</v>
      </c>
      <c r="Z205" s="10" t="str">
        <f ca="1">HYPERLINK("#"&amp;CELL("direccion",Tabla_471059!A201),"198")</f>
        <v>198</v>
      </c>
      <c r="AA205" s="10" t="str">
        <f ca="1">HYPERLINK("#"&amp;CELL("direccion",Tabla_471071!A201),"198")</f>
        <v>198</v>
      </c>
      <c r="AB205" s="10" t="str">
        <f ca="1">HYPERLINK("#"&amp;CELL("direccion",Tabla_471062!A201),"198")</f>
        <v>198</v>
      </c>
      <c r="AC205" s="10" t="str">
        <f ca="1">HYPERLINK("#"&amp;CELL("direccion",Tabla_471074!A201),"198")</f>
        <v>198</v>
      </c>
      <c r="AD205" s="5" t="s">
        <v>213</v>
      </c>
      <c r="AE205" s="3">
        <v>46203</v>
      </c>
    </row>
    <row r="206" spans="1:31" x14ac:dyDescent="0.25">
      <c r="A206" s="5">
        <v>2026</v>
      </c>
      <c r="B206" s="3">
        <v>46113</v>
      </c>
      <c r="C206" s="3">
        <v>46203</v>
      </c>
      <c r="D206" s="5" t="s">
        <v>84</v>
      </c>
      <c r="E206" s="5">
        <v>89</v>
      </c>
      <c r="F206" s="5" t="s">
        <v>341</v>
      </c>
      <c r="G206" s="5" t="s">
        <v>341</v>
      </c>
      <c r="H206" s="5" t="s">
        <v>225</v>
      </c>
      <c r="I206" s="5" t="s">
        <v>743</v>
      </c>
      <c r="J206" s="5" t="s">
        <v>744</v>
      </c>
      <c r="K206" s="5" t="s">
        <v>368</v>
      </c>
      <c r="L206" s="5" t="s">
        <v>91</v>
      </c>
      <c r="M206" s="5">
        <v>8626</v>
      </c>
      <c r="N206" s="5" t="s">
        <v>212</v>
      </c>
      <c r="O206" s="5">
        <v>7562.73</v>
      </c>
      <c r="P206" s="5" t="s">
        <v>212</v>
      </c>
      <c r="Q206" s="10" t="str">
        <f ca="1">HYPERLINK("#"&amp;CELL("direccion",Tabla_471065!A202),"199")</f>
        <v>199</v>
      </c>
      <c r="R206" s="10" t="str">
        <f ca="1">HYPERLINK("#"&amp;CELL("direccion",Tabla_471039!A202),"199")</f>
        <v>199</v>
      </c>
      <c r="S206" s="10" t="str">
        <f ca="1">HYPERLINK("#"&amp;CELL("direccion",Tabla_471067!A202),"199")</f>
        <v>199</v>
      </c>
      <c r="T206" s="10" t="str">
        <f ca="1">HYPERLINK("#"&amp;CELL("direccion",Tabla_471023!A202),"199")</f>
        <v>199</v>
      </c>
      <c r="U206" s="10" t="str">
        <f ca="1">HYPERLINK("#"&amp;CELL("direccion",Tabla_471047!A202),"199")</f>
        <v>199</v>
      </c>
      <c r="V206" s="10" t="str">
        <f ca="1">HYPERLINK("#"&amp;CELL("direccion",Tabla_471030!A202),"199")</f>
        <v>199</v>
      </c>
      <c r="W206" s="10" t="str">
        <f ca="1">HYPERLINK("#"&amp;CELL("direccion",Tabla_471041!A202),"199")</f>
        <v>199</v>
      </c>
      <c r="X206" s="10" t="str">
        <f ca="1">HYPERLINK("#"&amp;CELL("direccion",Tabla_471031!A202),"199")</f>
        <v>199</v>
      </c>
      <c r="Y206" s="10" t="str">
        <f ca="1">HYPERLINK("#"&amp;CELL("direccion",Tabla_471032!A202),"199")</f>
        <v>199</v>
      </c>
      <c r="Z206" s="10" t="str">
        <f ca="1">HYPERLINK("#"&amp;CELL("direccion",Tabla_471059!A202),"199")</f>
        <v>199</v>
      </c>
      <c r="AA206" s="10" t="str">
        <f ca="1">HYPERLINK("#"&amp;CELL("direccion",Tabla_471071!A202),"199")</f>
        <v>199</v>
      </c>
      <c r="AB206" s="10" t="str">
        <f ca="1">HYPERLINK("#"&amp;CELL("direccion",Tabla_471062!A202),"199")</f>
        <v>199</v>
      </c>
      <c r="AC206" s="10" t="str">
        <f ca="1">HYPERLINK("#"&amp;CELL("direccion",Tabla_471074!A202),"199")</f>
        <v>199</v>
      </c>
      <c r="AD206" s="5" t="s">
        <v>213</v>
      </c>
      <c r="AE206" s="3">
        <v>46203</v>
      </c>
    </row>
    <row r="207" spans="1:31" x14ac:dyDescent="0.25">
      <c r="A207" s="5">
        <v>2026</v>
      </c>
      <c r="B207" s="3">
        <v>46113</v>
      </c>
      <c r="C207" s="3">
        <v>46203</v>
      </c>
      <c r="D207" s="5" t="s">
        <v>84</v>
      </c>
      <c r="E207" s="5">
        <v>89</v>
      </c>
      <c r="F207" s="5" t="s">
        <v>340</v>
      </c>
      <c r="G207" s="5" t="s">
        <v>340</v>
      </c>
      <c r="H207" s="5" t="s">
        <v>225</v>
      </c>
      <c r="I207" s="5" t="s">
        <v>745</v>
      </c>
      <c r="J207" s="5" t="s">
        <v>744</v>
      </c>
      <c r="K207" s="5" t="s">
        <v>373</v>
      </c>
      <c r="L207" s="5" t="s">
        <v>92</v>
      </c>
      <c r="M207" s="5">
        <v>9701</v>
      </c>
      <c r="N207" s="5" t="s">
        <v>212</v>
      </c>
      <c r="O207" s="5">
        <v>8401.5300000000007</v>
      </c>
      <c r="P207" s="5" t="s">
        <v>212</v>
      </c>
      <c r="Q207" s="10" t="str">
        <f ca="1">HYPERLINK("#"&amp;CELL("direccion",Tabla_471065!A203),"200")</f>
        <v>200</v>
      </c>
      <c r="R207" s="10" t="str">
        <f ca="1">HYPERLINK("#"&amp;CELL("direccion",Tabla_471039!A203),"200")</f>
        <v>200</v>
      </c>
      <c r="S207" s="10" t="str">
        <f ca="1">HYPERLINK("#"&amp;CELL("direccion",Tabla_471067!A203),"200")</f>
        <v>200</v>
      </c>
      <c r="T207" s="10" t="str">
        <f ca="1">HYPERLINK("#"&amp;CELL("direccion",Tabla_471023!A203),"200")</f>
        <v>200</v>
      </c>
      <c r="U207" s="10" t="str">
        <f ca="1">HYPERLINK("#"&amp;CELL("direccion",Tabla_471047!A203),"200")</f>
        <v>200</v>
      </c>
      <c r="V207" s="10" t="str">
        <f ca="1">HYPERLINK("#"&amp;CELL("direccion",Tabla_471030!A203),"200")</f>
        <v>200</v>
      </c>
      <c r="W207" s="10" t="str">
        <f ca="1">HYPERLINK("#"&amp;CELL("direccion",Tabla_471041!A203),"200")</f>
        <v>200</v>
      </c>
      <c r="X207" s="10" t="str">
        <f ca="1">HYPERLINK("#"&amp;CELL("direccion",Tabla_471031!A203),"200")</f>
        <v>200</v>
      </c>
      <c r="Y207" s="10" t="str">
        <f ca="1">HYPERLINK("#"&amp;CELL("direccion",Tabla_471032!A203),"200")</f>
        <v>200</v>
      </c>
      <c r="Z207" s="10" t="str">
        <f ca="1">HYPERLINK("#"&amp;CELL("direccion",Tabla_471059!A203),"200")</f>
        <v>200</v>
      </c>
      <c r="AA207" s="10" t="str">
        <f ca="1">HYPERLINK("#"&amp;CELL("direccion",Tabla_471071!A203),"200")</f>
        <v>200</v>
      </c>
      <c r="AB207" s="10" t="str">
        <f ca="1">HYPERLINK("#"&amp;CELL("direccion",Tabla_471062!A203),"200")</f>
        <v>200</v>
      </c>
      <c r="AC207" s="10" t="str">
        <f ca="1">HYPERLINK("#"&amp;CELL("direccion",Tabla_471074!A203),"200")</f>
        <v>200</v>
      </c>
      <c r="AD207" s="5" t="s">
        <v>213</v>
      </c>
      <c r="AE207" s="3">
        <v>46203</v>
      </c>
    </row>
    <row r="208" spans="1:31" x14ac:dyDescent="0.25">
      <c r="A208" s="5">
        <v>2026</v>
      </c>
      <c r="B208" s="3">
        <v>46113</v>
      </c>
      <c r="C208" s="3">
        <v>46203</v>
      </c>
      <c r="D208" s="5" t="s">
        <v>84</v>
      </c>
      <c r="E208" s="5">
        <v>89</v>
      </c>
      <c r="F208" s="5" t="s">
        <v>339</v>
      </c>
      <c r="G208" s="5" t="s">
        <v>339</v>
      </c>
      <c r="H208" s="5" t="s">
        <v>225</v>
      </c>
      <c r="I208" s="5" t="s">
        <v>746</v>
      </c>
      <c r="J208" s="5" t="s">
        <v>454</v>
      </c>
      <c r="K208" s="5" t="s">
        <v>738</v>
      </c>
      <c r="L208" s="5" t="s">
        <v>92</v>
      </c>
      <c r="M208" s="5">
        <v>9701</v>
      </c>
      <c r="N208" s="5" t="s">
        <v>212</v>
      </c>
      <c r="O208" s="5">
        <v>8401.5300000000007</v>
      </c>
      <c r="P208" s="5" t="s">
        <v>212</v>
      </c>
      <c r="Q208" s="10" t="str">
        <f ca="1">HYPERLINK("#"&amp;CELL("direccion",Tabla_471065!A204),"201")</f>
        <v>201</v>
      </c>
      <c r="R208" s="10" t="str">
        <f ca="1">HYPERLINK("#"&amp;CELL("direccion",Tabla_471039!A204),"201")</f>
        <v>201</v>
      </c>
      <c r="S208" s="10" t="str">
        <f ca="1">HYPERLINK("#"&amp;CELL("direccion",Tabla_471067!A204),"201")</f>
        <v>201</v>
      </c>
      <c r="T208" s="10" t="str">
        <f ca="1">HYPERLINK("#"&amp;CELL("direccion",Tabla_471023!A204),"201")</f>
        <v>201</v>
      </c>
      <c r="U208" s="10" t="str">
        <f ca="1">HYPERLINK("#"&amp;CELL("direccion",Tabla_471047!A204),"201")</f>
        <v>201</v>
      </c>
      <c r="V208" s="10" t="str">
        <f ca="1">HYPERLINK("#"&amp;CELL("direccion",Tabla_471030!A204),"201")</f>
        <v>201</v>
      </c>
      <c r="W208" s="10" t="str">
        <f ca="1">HYPERLINK("#"&amp;CELL("direccion",Tabla_471041!A204),"201")</f>
        <v>201</v>
      </c>
      <c r="X208" s="10" t="str">
        <f ca="1">HYPERLINK("#"&amp;CELL("direccion",Tabla_471031!A204),"201")</f>
        <v>201</v>
      </c>
      <c r="Y208" s="10" t="str">
        <f ca="1">HYPERLINK("#"&amp;CELL("direccion",Tabla_471032!A204),"201")</f>
        <v>201</v>
      </c>
      <c r="Z208" s="10" t="str">
        <f ca="1">HYPERLINK("#"&amp;CELL("direccion",Tabla_471059!A204),"201")</f>
        <v>201</v>
      </c>
      <c r="AA208" s="10" t="str">
        <f ca="1">HYPERLINK("#"&amp;CELL("direccion",Tabla_471071!A204),"201")</f>
        <v>201</v>
      </c>
      <c r="AB208" s="10" t="str">
        <f ca="1">HYPERLINK("#"&amp;CELL("direccion",Tabla_471062!A204),"201")</f>
        <v>201</v>
      </c>
      <c r="AC208" s="10" t="str">
        <f ca="1">HYPERLINK("#"&amp;CELL("direccion",Tabla_471074!A204),"201")</f>
        <v>201</v>
      </c>
      <c r="AD208" s="5" t="s">
        <v>213</v>
      </c>
      <c r="AE208" s="3">
        <v>46203</v>
      </c>
    </row>
    <row r="209" spans="1:31" x14ac:dyDescent="0.25">
      <c r="A209" s="5">
        <v>2026</v>
      </c>
      <c r="B209" s="3">
        <v>46113</v>
      </c>
      <c r="C209" s="3">
        <v>46203</v>
      </c>
      <c r="D209" s="5" t="s">
        <v>84</v>
      </c>
      <c r="E209" s="5">
        <v>89</v>
      </c>
      <c r="F209" s="5" t="s">
        <v>340</v>
      </c>
      <c r="G209" s="5" t="s">
        <v>340</v>
      </c>
      <c r="H209" s="5" t="s">
        <v>225</v>
      </c>
      <c r="I209" s="5" t="s">
        <v>501</v>
      </c>
      <c r="J209" s="5" t="s">
        <v>382</v>
      </c>
      <c r="K209" s="5" t="s">
        <v>747</v>
      </c>
      <c r="L209" s="5" t="s">
        <v>91</v>
      </c>
      <c r="M209" s="5">
        <v>9701</v>
      </c>
      <c r="N209" s="5" t="s">
        <v>212</v>
      </c>
      <c r="O209" s="5">
        <v>8401.5300000000007</v>
      </c>
      <c r="P209" s="5" t="s">
        <v>212</v>
      </c>
      <c r="Q209" s="10" t="str">
        <f ca="1">HYPERLINK("#"&amp;CELL("direccion",Tabla_471065!A205),"202")</f>
        <v>202</v>
      </c>
      <c r="R209" s="10" t="str">
        <f ca="1">HYPERLINK("#"&amp;CELL("direccion",Tabla_471039!A205),"202")</f>
        <v>202</v>
      </c>
      <c r="S209" s="10" t="str">
        <f ca="1">HYPERLINK("#"&amp;CELL("direccion",Tabla_471067!A205),"202")</f>
        <v>202</v>
      </c>
      <c r="T209" s="10" t="str">
        <f ca="1">HYPERLINK("#"&amp;CELL("direccion",Tabla_471023!A205),"202")</f>
        <v>202</v>
      </c>
      <c r="U209" s="10" t="str">
        <f ca="1">HYPERLINK("#"&amp;CELL("direccion",Tabla_471047!A205),"202")</f>
        <v>202</v>
      </c>
      <c r="V209" s="10" t="str">
        <f ca="1">HYPERLINK("#"&amp;CELL("direccion",Tabla_471030!A205),"202")</f>
        <v>202</v>
      </c>
      <c r="W209" s="10" t="str">
        <f ca="1">HYPERLINK("#"&amp;CELL("direccion",Tabla_471041!A205),"202")</f>
        <v>202</v>
      </c>
      <c r="X209" s="10" t="str">
        <f ca="1">HYPERLINK("#"&amp;CELL("direccion",Tabla_471031!A205),"202")</f>
        <v>202</v>
      </c>
      <c r="Y209" s="10" t="str">
        <f ca="1">HYPERLINK("#"&amp;CELL("direccion",Tabla_471032!A205),"202")</f>
        <v>202</v>
      </c>
      <c r="Z209" s="10" t="str">
        <f ca="1">HYPERLINK("#"&amp;CELL("direccion",Tabla_471059!A205),"202")</f>
        <v>202</v>
      </c>
      <c r="AA209" s="10" t="str">
        <f ca="1">HYPERLINK("#"&amp;CELL("direccion",Tabla_471071!A205),"202")</f>
        <v>202</v>
      </c>
      <c r="AB209" s="10" t="str">
        <f ca="1">HYPERLINK("#"&amp;CELL("direccion",Tabla_471062!A205),"202")</f>
        <v>202</v>
      </c>
      <c r="AC209" s="10" t="str">
        <f ca="1">HYPERLINK("#"&amp;CELL("direccion",Tabla_471074!A205),"202")</f>
        <v>202</v>
      </c>
      <c r="AD209" s="5" t="s">
        <v>213</v>
      </c>
      <c r="AE209" s="3">
        <v>46203</v>
      </c>
    </row>
    <row r="210" spans="1:31" x14ac:dyDescent="0.25">
      <c r="A210" s="5">
        <v>2026</v>
      </c>
      <c r="B210" s="3">
        <v>46113</v>
      </c>
      <c r="C210" s="3">
        <v>46203</v>
      </c>
      <c r="D210" s="5" t="s">
        <v>84</v>
      </c>
      <c r="E210" s="5">
        <v>89</v>
      </c>
      <c r="F210" s="5" t="s">
        <v>342</v>
      </c>
      <c r="G210" s="5" t="s">
        <v>342</v>
      </c>
      <c r="H210" s="5" t="s">
        <v>225</v>
      </c>
      <c r="I210" s="5" t="s">
        <v>367</v>
      </c>
      <c r="J210" s="5" t="s">
        <v>371</v>
      </c>
      <c r="K210" s="5" t="s">
        <v>748</v>
      </c>
      <c r="L210" s="5" t="s">
        <v>91</v>
      </c>
      <c r="M210" s="5">
        <v>8626</v>
      </c>
      <c r="N210" s="5" t="s">
        <v>212</v>
      </c>
      <c r="O210" s="5">
        <v>7562.73</v>
      </c>
      <c r="P210" s="5" t="s">
        <v>212</v>
      </c>
      <c r="Q210" s="10" t="str">
        <f ca="1">HYPERLINK("#"&amp;CELL("direccion",Tabla_471065!A206),"203")</f>
        <v>203</v>
      </c>
      <c r="R210" s="10" t="str">
        <f ca="1">HYPERLINK("#"&amp;CELL("direccion",Tabla_471039!A206),"203")</f>
        <v>203</v>
      </c>
      <c r="S210" s="10" t="str">
        <f ca="1">HYPERLINK("#"&amp;CELL("direccion",Tabla_471067!A206),"203")</f>
        <v>203</v>
      </c>
      <c r="T210" s="10" t="str">
        <f ca="1">HYPERLINK("#"&amp;CELL("direccion",Tabla_471023!A206),"203")</f>
        <v>203</v>
      </c>
      <c r="U210" s="10" t="str">
        <f ca="1">HYPERLINK("#"&amp;CELL("direccion",Tabla_471047!A206),"203")</f>
        <v>203</v>
      </c>
      <c r="V210" s="10" t="str">
        <f ca="1">HYPERLINK("#"&amp;CELL("direccion",Tabla_471030!A206),"203")</f>
        <v>203</v>
      </c>
      <c r="W210" s="10" t="str">
        <f ca="1">HYPERLINK("#"&amp;CELL("direccion",Tabla_471041!A206),"203")</f>
        <v>203</v>
      </c>
      <c r="X210" s="10" t="str">
        <f ca="1">HYPERLINK("#"&amp;CELL("direccion",Tabla_471031!A206),"203")</f>
        <v>203</v>
      </c>
      <c r="Y210" s="10" t="str">
        <f ca="1">HYPERLINK("#"&amp;CELL("direccion",Tabla_471032!A206),"203")</f>
        <v>203</v>
      </c>
      <c r="Z210" s="10" t="str">
        <f ca="1">HYPERLINK("#"&amp;CELL("direccion",Tabla_471059!A206),"203")</f>
        <v>203</v>
      </c>
      <c r="AA210" s="10" t="str">
        <f ca="1">HYPERLINK("#"&amp;CELL("direccion",Tabla_471071!A206),"203")</f>
        <v>203</v>
      </c>
      <c r="AB210" s="10" t="str">
        <f ca="1">HYPERLINK("#"&amp;CELL("direccion",Tabla_471062!A206),"203")</f>
        <v>203</v>
      </c>
      <c r="AC210" s="10" t="str">
        <f ca="1">HYPERLINK("#"&amp;CELL("direccion",Tabla_471074!A206),"203")</f>
        <v>203</v>
      </c>
      <c r="AD210" s="5" t="s">
        <v>213</v>
      </c>
      <c r="AE210" s="3">
        <v>46203</v>
      </c>
    </row>
    <row r="211" spans="1:31" x14ac:dyDescent="0.25">
      <c r="A211" s="5">
        <v>2026</v>
      </c>
      <c r="B211" s="3">
        <v>46113</v>
      </c>
      <c r="C211" s="3">
        <v>46203</v>
      </c>
      <c r="D211" s="5" t="s">
        <v>84</v>
      </c>
      <c r="E211" s="5">
        <v>89</v>
      </c>
      <c r="F211" s="5" t="s">
        <v>339</v>
      </c>
      <c r="G211" s="5" t="s">
        <v>339</v>
      </c>
      <c r="H211" s="5" t="s">
        <v>225</v>
      </c>
      <c r="I211" s="5" t="s">
        <v>749</v>
      </c>
      <c r="J211" s="5" t="s">
        <v>371</v>
      </c>
      <c r="K211" s="5" t="s">
        <v>486</v>
      </c>
      <c r="L211" s="5" t="s">
        <v>91</v>
      </c>
      <c r="M211" s="5">
        <v>9701</v>
      </c>
      <c r="N211" s="5" t="s">
        <v>212</v>
      </c>
      <c r="O211" s="5">
        <v>8401.5300000000007</v>
      </c>
      <c r="P211" s="5" t="s">
        <v>212</v>
      </c>
      <c r="Q211" s="10" t="str">
        <f ca="1">HYPERLINK("#"&amp;CELL("direccion",Tabla_471065!A207),"204")</f>
        <v>204</v>
      </c>
      <c r="R211" s="10" t="str">
        <f ca="1">HYPERLINK("#"&amp;CELL("direccion",Tabla_471039!A207),"204")</f>
        <v>204</v>
      </c>
      <c r="S211" s="10" t="str">
        <f ca="1">HYPERLINK("#"&amp;CELL("direccion",Tabla_471067!A207),"204")</f>
        <v>204</v>
      </c>
      <c r="T211" s="10" t="str">
        <f ca="1">HYPERLINK("#"&amp;CELL("direccion",Tabla_471023!A207),"204")</f>
        <v>204</v>
      </c>
      <c r="U211" s="10" t="str">
        <f ca="1">HYPERLINK("#"&amp;CELL("direccion",Tabla_471047!A207),"204")</f>
        <v>204</v>
      </c>
      <c r="V211" s="10" t="str">
        <f ca="1">HYPERLINK("#"&amp;CELL("direccion",Tabla_471030!A207),"204")</f>
        <v>204</v>
      </c>
      <c r="W211" s="10" t="str">
        <f ca="1">HYPERLINK("#"&amp;CELL("direccion",Tabla_471041!A207),"204")</f>
        <v>204</v>
      </c>
      <c r="X211" s="10" t="str">
        <f ca="1">HYPERLINK("#"&amp;CELL("direccion",Tabla_471031!A207),"204")</f>
        <v>204</v>
      </c>
      <c r="Y211" s="10" t="str">
        <f ca="1">HYPERLINK("#"&amp;CELL("direccion",Tabla_471032!A207),"204")</f>
        <v>204</v>
      </c>
      <c r="Z211" s="10" t="str">
        <f ca="1">HYPERLINK("#"&amp;CELL("direccion",Tabla_471059!A207),"204")</f>
        <v>204</v>
      </c>
      <c r="AA211" s="10" t="str">
        <f ca="1">HYPERLINK("#"&amp;CELL("direccion",Tabla_471071!A207),"204")</f>
        <v>204</v>
      </c>
      <c r="AB211" s="10" t="str">
        <f ca="1">HYPERLINK("#"&amp;CELL("direccion",Tabla_471062!A207),"204")</f>
        <v>204</v>
      </c>
      <c r="AC211" s="10" t="str">
        <f ca="1">HYPERLINK("#"&amp;CELL("direccion",Tabla_471074!A207),"204")</f>
        <v>204</v>
      </c>
      <c r="AD211" s="5" t="s">
        <v>213</v>
      </c>
      <c r="AE211" s="3">
        <v>46203</v>
      </c>
    </row>
    <row r="212" spans="1:31" x14ac:dyDescent="0.25">
      <c r="A212" s="5">
        <v>2026</v>
      </c>
      <c r="B212" s="3">
        <v>46113</v>
      </c>
      <c r="C212" s="3">
        <v>46203</v>
      </c>
      <c r="D212" s="5" t="s">
        <v>84</v>
      </c>
      <c r="E212" s="5">
        <v>89</v>
      </c>
      <c r="F212" s="5" t="s">
        <v>322</v>
      </c>
      <c r="G212" s="5" t="s">
        <v>322</v>
      </c>
      <c r="H212" s="5" t="s">
        <v>225</v>
      </c>
      <c r="I212" s="5" t="s">
        <v>750</v>
      </c>
      <c r="J212" s="5" t="s">
        <v>460</v>
      </c>
      <c r="K212" s="5" t="s">
        <v>377</v>
      </c>
      <c r="L212" s="5" t="s">
        <v>92</v>
      </c>
      <c r="M212" s="5">
        <v>8626</v>
      </c>
      <c r="N212" s="5" t="s">
        <v>212</v>
      </c>
      <c r="O212" s="5">
        <v>7562.73</v>
      </c>
      <c r="P212" s="5" t="s">
        <v>212</v>
      </c>
      <c r="Q212" s="10" t="str">
        <f ca="1">HYPERLINK("#"&amp;CELL("direccion",Tabla_471065!A208),"205")</f>
        <v>205</v>
      </c>
      <c r="R212" s="10" t="str">
        <f ca="1">HYPERLINK("#"&amp;CELL("direccion",Tabla_471039!A208),"205")</f>
        <v>205</v>
      </c>
      <c r="S212" s="10" t="str">
        <f ca="1">HYPERLINK("#"&amp;CELL("direccion",Tabla_471067!A208),"205")</f>
        <v>205</v>
      </c>
      <c r="T212" s="10" t="str">
        <f ca="1">HYPERLINK("#"&amp;CELL("direccion",Tabla_471023!A208),"205")</f>
        <v>205</v>
      </c>
      <c r="U212" s="10" t="str">
        <f ca="1">HYPERLINK("#"&amp;CELL("direccion",Tabla_471047!A208),"205")</f>
        <v>205</v>
      </c>
      <c r="V212" s="10" t="str">
        <f ca="1">HYPERLINK("#"&amp;CELL("direccion",Tabla_471030!A208),"205")</f>
        <v>205</v>
      </c>
      <c r="W212" s="10" t="str">
        <f ca="1">HYPERLINK("#"&amp;CELL("direccion",Tabla_471041!A208),"205")</f>
        <v>205</v>
      </c>
      <c r="X212" s="10" t="str">
        <f ca="1">HYPERLINK("#"&amp;CELL("direccion",Tabla_471031!A208),"205")</f>
        <v>205</v>
      </c>
      <c r="Y212" s="10" t="str">
        <f ca="1">HYPERLINK("#"&amp;CELL("direccion",Tabla_471032!A208),"205")</f>
        <v>205</v>
      </c>
      <c r="Z212" s="10" t="str">
        <f ca="1">HYPERLINK("#"&amp;CELL("direccion",Tabla_471059!A208),"205")</f>
        <v>205</v>
      </c>
      <c r="AA212" s="10" t="str">
        <f ca="1">HYPERLINK("#"&amp;CELL("direccion",Tabla_471071!A208),"205")</f>
        <v>205</v>
      </c>
      <c r="AB212" s="10" t="str">
        <f ca="1">HYPERLINK("#"&amp;CELL("direccion",Tabla_471062!A208),"205")</f>
        <v>205</v>
      </c>
      <c r="AC212" s="10" t="str">
        <f ca="1">HYPERLINK("#"&amp;CELL("direccion",Tabla_471074!A208),"205")</f>
        <v>205</v>
      </c>
      <c r="AD212" s="5" t="s">
        <v>213</v>
      </c>
      <c r="AE212" s="3">
        <v>46203</v>
      </c>
    </row>
    <row r="213" spans="1:31" x14ac:dyDescent="0.25">
      <c r="A213" s="5">
        <v>2026</v>
      </c>
      <c r="B213" s="3">
        <v>46113</v>
      </c>
      <c r="C213" s="3">
        <v>46203</v>
      </c>
      <c r="D213" s="5" t="s">
        <v>84</v>
      </c>
      <c r="E213" s="5">
        <v>89</v>
      </c>
      <c r="F213" s="5" t="s">
        <v>339</v>
      </c>
      <c r="G213" s="5" t="s">
        <v>339</v>
      </c>
      <c r="H213" s="5" t="s">
        <v>225</v>
      </c>
      <c r="I213" s="5" t="s">
        <v>751</v>
      </c>
      <c r="J213" s="5" t="s">
        <v>752</v>
      </c>
      <c r="K213" s="5" t="s">
        <v>442</v>
      </c>
      <c r="L213" s="5" t="s">
        <v>92</v>
      </c>
      <c r="M213" s="5">
        <v>9701</v>
      </c>
      <c r="N213" s="5" t="s">
        <v>212</v>
      </c>
      <c r="O213" s="5">
        <v>8401.5300000000007</v>
      </c>
      <c r="P213" s="5" t="s">
        <v>212</v>
      </c>
      <c r="Q213" s="10" t="str">
        <f ca="1">HYPERLINK("#"&amp;CELL("direccion",Tabla_471065!A209),"206")</f>
        <v>206</v>
      </c>
      <c r="R213" s="10" t="str">
        <f ca="1">HYPERLINK("#"&amp;CELL("direccion",Tabla_471039!A209),"206")</f>
        <v>206</v>
      </c>
      <c r="S213" s="10" t="str">
        <f ca="1">HYPERLINK("#"&amp;CELL("direccion",Tabla_471067!A209),"206")</f>
        <v>206</v>
      </c>
      <c r="T213" s="10" t="str">
        <f ca="1">HYPERLINK("#"&amp;CELL("direccion",Tabla_471023!A209),"206")</f>
        <v>206</v>
      </c>
      <c r="U213" s="10" t="str">
        <f ca="1">HYPERLINK("#"&amp;CELL("direccion",Tabla_471047!A209),"206")</f>
        <v>206</v>
      </c>
      <c r="V213" s="10" t="str">
        <f ca="1">HYPERLINK("#"&amp;CELL("direccion",Tabla_471030!A209),"206")</f>
        <v>206</v>
      </c>
      <c r="W213" s="10" t="str">
        <f ca="1">HYPERLINK("#"&amp;CELL("direccion",Tabla_471041!A209),"206")</f>
        <v>206</v>
      </c>
      <c r="X213" s="10" t="str">
        <f ca="1">HYPERLINK("#"&amp;CELL("direccion",Tabla_471031!A209),"206")</f>
        <v>206</v>
      </c>
      <c r="Y213" s="10" t="str">
        <f ca="1">HYPERLINK("#"&amp;CELL("direccion",Tabla_471032!A209),"206")</f>
        <v>206</v>
      </c>
      <c r="Z213" s="10" t="str">
        <f ca="1">HYPERLINK("#"&amp;CELL("direccion",Tabla_471059!A209),"206")</f>
        <v>206</v>
      </c>
      <c r="AA213" s="10" t="str">
        <f ca="1">HYPERLINK("#"&amp;CELL("direccion",Tabla_471071!A209),"206")</f>
        <v>206</v>
      </c>
      <c r="AB213" s="10" t="str">
        <f ca="1">HYPERLINK("#"&amp;CELL("direccion",Tabla_471062!A209),"206")</f>
        <v>206</v>
      </c>
      <c r="AC213" s="10" t="str">
        <f ca="1">HYPERLINK("#"&amp;CELL("direccion",Tabla_471074!A209),"206")</f>
        <v>206</v>
      </c>
      <c r="AD213" s="5" t="s">
        <v>213</v>
      </c>
      <c r="AE213" s="3">
        <v>46203</v>
      </c>
    </row>
    <row r="214" spans="1:31" x14ac:dyDescent="0.25">
      <c r="A214" s="5">
        <v>2026</v>
      </c>
      <c r="B214" s="3">
        <v>46113</v>
      </c>
      <c r="C214" s="3">
        <v>46203</v>
      </c>
      <c r="D214" s="5" t="s">
        <v>84</v>
      </c>
      <c r="E214" s="5">
        <v>89</v>
      </c>
      <c r="F214" s="5" t="s">
        <v>339</v>
      </c>
      <c r="G214" s="5" t="s">
        <v>339</v>
      </c>
      <c r="H214" s="5" t="s">
        <v>225</v>
      </c>
      <c r="I214" s="5" t="s">
        <v>753</v>
      </c>
      <c r="J214" s="5" t="s">
        <v>368</v>
      </c>
      <c r="K214" s="5" t="s">
        <v>754</v>
      </c>
      <c r="L214" s="5" t="s">
        <v>92</v>
      </c>
      <c r="M214" s="5">
        <v>9701</v>
      </c>
      <c r="N214" s="5" t="s">
        <v>212</v>
      </c>
      <c r="O214" s="5">
        <v>8401.5300000000007</v>
      </c>
      <c r="P214" s="5" t="s">
        <v>212</v>
      </c>
      <c r="Q214" s="10" t="str">
        <f ca="1">HYPERLINK("#"&amp;CELL("direccion",Tabla_471065!A210),"207")</f>
        <v>207</v>
      </c>
      <c r="R214" s="10" t="str">
        <f ca="1">HYPERLINK("#"&amp;CELL("direccion",Tabla_471039!A210),"207")</f>
        <v>207</v>
      </c>
      <c r="S214" s="10" t="str">
        <f ca="1">HYPERLINK("#"&amp;CELL("direccion",Tabla_471067!A210),"207")</f>
        <v>207</v>
      </c>
      <c r="T214" s="10" t="str">
        <f ca="1">HYPERLINK("#"&amp;CELL("direccion",Tabla_471023!A210),"207")</f>
        <v>207</v>
      </c>
      <c r="U214" s="10" t="str">
        <f ca="1">HYPERLINK("#"&amp;CELL("direccion",Tabla_471047!A210),"207")</f>
        <v>207</v>
      </c>
      <c r="V214" s="10" t="str">
        <f ca="1">HYPERLINK("#"&amp;CELL("direccion",Tabla_471030!A210),"207")</f>
        <v>207</v>
      </c>
      <c r="W214" s="10" t="str">
        <f ca="1">HYPERLINK("#"&amp;CELL("direccion",Tabla_471041!A210),"207")</f>
        <v>207</v>
      </c>
      <c r="X214" s="10" t="str">
        <f ca="1">HYPERLINK("#"&amp;CELL("direccion",Tabla_471031!A210),"207")</f>
        <v>207</v>
      </c>
      <c r="Y214" s="10" t="str">
        <f ca="1">HYPERLINK("#"&amp;CELL("direccion",Tabla_471032!A210),"207")</f>
        <v>207</v>
      </c>
      <c r="Z214" s="10" t="str">
        <f ca="1">HYPERLINK("#"&amp;CELL("direccion",Tabla_471059!A210),"207")</f>
        <v>207</v>
      </c>
      <c r="AA214" s="10" t="str">
        <f ca="1">HYPERLINK("#"&amp;CELL("direccion",Tabla_471071!A210),"207")</f>
        <v>207</v>
      </c>
      <c r="AB214" s="10" t="str">
        <f ca="1">HYPERLINK("#"&amp;CELL("direccion",Tabla_471062!A210),"207")</f>
        <v>207</v>
      </c>
      <c r="AC214" s="10" t="str">
        <f ca="1">HYPERLINK("#"&amp;CELL("direccion",Tabla_471074!A210),"207")</f>
        <v>207</v>
      </c>
      <c r="AD214" s="5" t="s">
        <v>213</v>
      </c>
      <c r="AE214" s="3">
        <v>46203</v>
      </c>
    </row>
    <row r="215" spans="1:31" x14ac:dyDescent="0.25">
      <c r="A215" s="5">
        <v>2026</v>
      </c>
      <c r="B215" s="3">
        <v>46113</v>
      </c>
      <c r="C215" s="3">
        <v>46203</v>
      </c>
      <c r="D215" s="5" t="s">
        <v>84</v>
      </c>
      <c r="E215" s="5">
        <v>89</v>
      </c>
      <c r="F215" s="5" t="s">
        <v>341</v>
      </c>
      <c r="G215" s="5" t="s">
        <v>341</v>
      </c>
      <c r="H215" s="5" t="s">
        <v>225</v>
      </c>
      <c r="I215" s="5" t="s">
        <v>755</v>
      </c>
      <c r="J215" s="5" t="s">
        <v>368</v>
      </c>
      <c r="K215" s="5" t="s">
        <v>492</v>
      </c>
      <c r="L215" s="5" t="s">
        <v>91</v>
      </c>
      <c r="M215" s="5">
        <v>8626</v>
      </c>
      <c r="N215" s="5" t="s">
        <v>212</v>
      </c>
      <c r="O215" s="5">
        <v>7562.73</v>
      </c>
      <c r="P215" s="5" t="s">
        <v>212</v>
      </c>
      <c r="Q215" s="10" t="str">
        <f ca="1">HYPERLINK("#"&amp;CELL("direccion",Tabla_471065!A211),"208")</f>
        <v>208</v>
      </c>
      <c r="R215" s="10" t="str">
        <f ca="1">HYPERLINK("#"&amp;CELL("direccion",Tabla_471039!A211),"208")</f>
        <v>208</v>
      </c>
      <c r="S215" s="10" t="str">
        <f ca="1">HYPERLINK("#"&amp;CELL("direccion",Tabla_471067!A211),"208")</f>
        <v>208</v>
      </c>
      <c r="T215" s="10" t="str">
        <f ca="1">HYPERLINK("#"&amp;CELL("direccion",Tabla_471023!A211),"208")</f>
        <v>208</v>
      </c>
      <c r="U215" s="10" t="str">
        <f ca="1">HYPERLINK("#"&amp;CELL("direccion",Tabla_471047!A211),"208")</f>
        <v>208</v>
      </c>
      <c r="V215" s="10" t="str">
        <f ca="1">HYPERLINK("#"&amp;CELL("direccion",Tabla_471030!A211),"208")</f>
        <v>208</v>
      </c>
      <c r="W215" s="10" t="str">
        <f ca="1">HYPERLINK("#"&amp;CELL("direccion",Tabla_471041!A211),"208")</f>
        <v>208</v>
      </c>
      <c r="X215" s="10" t="str">
        <f ca="1">HYPERLINK("#"&amp;CELL("direccion",Tabla_471031!A211),"208")</f>
        <v>208</v>
      </c>
      <c r="Y215" s="10" t="str">
        <f ca="1">HYPERLINK("#"&amp;CELL("direccion",Tabla_471032!A211),"208")</f>
        <v>208</v>
      </c>
      <c r="Z215" s="10" t="str">
        <f ca="1">HYPERLINK("#"&amp;CELL("direccion",Tabla_471059!A211),"208")</f>
        <v>208</v>
      </c>
      <c r="AA215" s="10" t="str">
        <f ca="1">HYPERLINK("#"&amp;CELL("direccion",Tabla_471071!A211),"208")</f>
        <v>208</v>
      </c>
      <c r="AB215" s="10" t="str">
        <f ca="1">HYPERLINK("#"&amp;CELL("direccion",Tabla_471062!A211),"208")</f>
        <v>208</v>
      </c>
      <c r="AC215" s="10" t="str">
        <f ca="1">HYPERLINK("#"&amp;CELL("direccion",Tabla_471074!A211),"208")</f>
        <v>208</v>
      </c>
      <c r="AD215" s="5" t="s">
        <v>213</v>
      </c>
      <c r="AE215" s="3">
        <v>46203</v>
      </c>
    </row>
    <row r="216" spans="1:31" x14ac:dyDescent="0.25">
      <c r="A216" s="5">
        <v>2026</v>
      </c>
      <c r="B216" s="3">
        <v>46113</v>
      </c>
      <c r="C216" s="3">
        <v>46203</v>
      </c>
      <c r="D216" s="5" t="s">
        <v>84</v>
      </c>
      <c r="E216" s="5">
        <v>89</v>
      </c>
      <c r="F216" s="5" t="s">
        <v>340</v>
      </c>
      <c r="G216" s="5" t="s">
        <v>340</v>
      </c>
      <c r="H216" s="5" t="s">
        <v>225</v>
      </c>
      <c r="I216" s="5" t="s">
        <v>756</v>
      </c>
      <c r="J216" s="5" t="s">
        <v>368</v>
      </c>
      <c r="K216" s="5" t="s">
        <v>408</v>
      </c>
      <c r="L216" s="5" t="s">
        <v>91</v>
      </c>
      <c r="M216" s="5">
        <v>9701</v>
      </c>
      <c r="N216" s="5" t="s">
        <v>212</v>
      </c>
      <c r="O216" s="5">
        <v>8401.5300000000007</v>
      </c>
      <c r="P216" s="5" t="s">
        <v>212</v>
      </c>
      <c r="Q216" s="10" t="str">
        <f ca="1">HYPERLINK("#"&amp;CELL("direccion",Tabla_471065!A212),"209")</f>
        <v>209</v>
      </c>
      <c r="R216" s="10" t="str">
        <f ca="1">HYPERLINK("#"&amp;CELL("direccion",Tabla_471039!A212),"209")</f>
        <v>209</v>
      </c>
      <c r="S216" s="10" t="str">
        <f ca="1">HYPERLINK("#"&amp;CELL("direccion",Tabla_471067!A212),"209")</f>
        <v>209</v>
      </c>
      <c r="T216" s="10" t="str">
        <f ca="1">HYPERLINK("#"&amp;CELL("direccion",Tabla_471023!A212),"209")</f>
        <v>209</v>
      </c>
      <c r="U216" s="10" t="str">
        <f ca="1">HYPERLINK("#"&amp;CELL("direccion",Tabla_471047!A212),"209")</f>
        <v>209</v>
      </c>
      <c r="V216" s="10" t="str">
        <f ca="1">HYPERLINK("#"&amp;CELL("direccion",Tabla_471030!A212),"209")</f>
        <v>209</v>
      </c>
      <c r="W216" s="10" t="str">
        <f ca="1">HYPERLINK("#"&amp;CELL("direccion",Tabla_471041!A212),"209")</f>
        <v>209</v>
      </c>
      <c r="X216" s="10" t="str">
        <f ca="1">HYPERLINK("#"&amp;CELL("direccion",Tabla_471031!A212),"209")</f>
        <v>209</v>
      </c>
      <c r="Y216" s="10" t="str">
        <f ca="1">HYPERLINK("#"&amp;CELL("direccion",Tabla_471032!A212),"209")</f>
        <v>209</v>
      </c>
      <c r="Z216" s="10" t="str">
        <f ca="1">HYPERLINK("#"&amp;CELL("direccion",Tabla_471059!A212),"209")</f>
        <v>209</v>
      </c>
      <c r="AA216" s="10" t="str">
        <f ca="1">HYPERLINK("#"&amp;CELL("direccion",Tabla_471071!A212),"209")</f>
        <v>209</v>
      </c>
      <c r="AB216" s="10" t="str">
        <f ca="1">HYPERLINK("#"&amp;CELL("direccion",Tabla_471062!A212),"209")</f>
        <v>209</v>
      </c>
      <c r="AC216" s="10" t="str">
        <f ca="1">HYPERLINK("#"&amp;CELL("direccion",Tabla_471074!A212),"209")</f>
        <v>209</v>
      </c>
      <c r="AD216" s="5" t="s">
        <v>213</v>
      </c>
      <c r="AE216" s="3">
        <v>46203</v>
      </c>
    </row>
    <row r="217" spans="1:31" x14ac:dyDescent="0.25">
      <c r="A217" s="5">
        <v>2026</v>
      </c>
      <c r="B217" s="3">
        <v>46113</v>
      </c>
      <c r="C217" s="3">
        <v>46203</v>
      </c>
      <c r="D217" s="5" t="s">
        <v>84</v>
      </c>
      <c r="E217" s="5">
        <v>89</v>
      </c>
      <c r="F217" s="5" t="s">
        <v>339</v>
      </c>
      <c r="G217" s="5" t="s">
        <v>339</v>
      </c>
      <c r="H217" s="5" t="s">
        <v>225</v>
      </c>
      <c r="I217" s="5" t="s">
        <v>757</v>
      </c>
      <c r="J217" s="5" t="s">
        <v>368</v>
      </c>
      <c r="K217" s="5" t="s">
        <v>758</v>
      </c>
      <c r="L217" s="5" t="s">
        <v>91</v>
      </c>
      <c r="M217" s="5">
        <v>9701</v>
      </c>
      <c r="N217" s="5" t="s">
        <v>212</v>
      </c>
      <c r="O217" s="5">
        <v>8401.5300000000007</v>
      </c>
      <c r="P217" s="5" t="s">
        <v>212</v>
      </c>
      <c r="Q217" s="10" t="str">
        <f ca="1">HYPERLINK("#"&amp;CELL("direccion",Tabla_471065!A213),"210")</f>
        <v>210</v>
      </c>
      <c r="R217" s="10" t="str">
        <f ca="1">HYPERLINK("#"&amp;CELL("direccion",Tabla_471039!A213),"210")</f>
        <v>210</v>
      </c>
      <c r="S217" s="10" t="str">
        <f ca="1">HYPERLINK("#"&amp;CELL("direccion",Tabla_471067!A213),"210")</f>
        <v>210</v>
      </c>
      <c r="T217" s="10" t="str">
        <f ca="1">HYPERLINK("#"&amp;CELL("direccion",Tabla_471023!A213),"210")</f>
        <v>210</v>
      </c>
      <c r="U217" s="10" t="str">
        <f ca="1">HYPERLINK("#"&amp;CELL("direccion",Tabla_471047!A213),"210")</f>
        <v>210</v>
      </c>
      <c r="V217" s="10" t="str">
        <f ca="1">HYPERLINK("#"&amp;CELL("direccion",Tabla_471030!A213),"210")</f>
        <v>210</v>
      </c>
      <c r="W217" s="10" t="str">
        <f ca="1">HYPERLINK("#"&amp;CELL("direccion",Tabla_471041!A213),"210")</f>
        <v>210</v>
      </c>
      <c r="X217" s="10" t="str">
        <f ca="1">HYPERLINK("#"&amp;CELL("direccion",Tabla_471031!A213),"210")</f>
        <v>210</v>
      </c>
      <c r="Y217" s="10" t="str">
        <f ca="1">HYPERLINK("#"&amp;CELL("direccion",Tabla_471032!A213),"210")</f>
        <v>210</v>
      </c>
      <c r="Z217" s="10" t="str">
        <f ca="1">HYPERLINK("#"&amp;CELL("direccion",Tabla_471059!A213),"210")</f>
        <v>210</v>
      </c>
      <c r="AA217" s="10" t="str">
        <f ca="1">HYPERLINK("#"&amp;CELL("direccion",Tabla_471071!A213),"210")</f>
        <v>210</v>
      </c>
      <c r="AB217" s="10" t="str">
        <f ca="1">HYPERLINK("#"&amp;CELL("direccion",Tabla_471062!A213),"210")</f>
        <v>210</v>
      </c>
      <c r="AC217" s="10" t="str">
        <f ca="1">HYPERLINK("#"&amp;CELL("direccion",Tabla_471074!A213),"210")</f>
        <v>210</v>
      </c>
      <c r="AD217" s="5" t="s">
        <v>213</v>
      </c>
      <c r="AE217" s="3">
        <v>46203</v>
      </c>
    </row>
    <row r="218" spans="1:31" x14ac:dyDescent="0.25">
      <c r="A218" s="5">
        <v>2026</v>
      </c>
      <c r="B218" s="3">
        <v>46113</v>
      </c>
      <c r="C218" s="3">
        <v>46203</v>
      </c>
      <c r="D218" s="5" t="s">
        <v>84</v>
      </c>
      <c r="E218" s="5">
        <v>89</v>
      </c>
      <c r="F218" s="5" t="s">
        <v>343</v>
      </c>
      <c r="G218" s="5" t="s">
        <v>343</v>
      </c>
      <c r="H218" s="5" t="s">
        <v>225</v>
      </c>
      <c r="I218" s="5" t="s">
        <v>759</v>
      </c>
      <c r="J218" s="5" t="s">
        <v>376</v>
      </c>
      <c r="K218" s="5" t="s">
        <v>373</v>
      </c>
      <c r="L218" s="5" t="s">
        <v>92</v>
      </c>
      <c r="M218" s="5">
        <v>8626</v>
      </c>
      <c r="N218" s="5" t="s">
        <v>212</v>
      </c>
      <c r="O218" s="5">
        <v>7562.73</v>
      </c>
      <c r="P218" s="5" t="s">
        <v>212</v>
      </c>
      <c r="Q218" s="10" t="str">
        <f ca="1">HYPERLINK("#"&amp;CELL("direccion",Tabla_471065!A214),"211")</f>
        <v>211</v>
      </c>
      <c r="R218" s="10" t="str">
        <f ca="1">HYPERLINK("#"&amp;CELL("direccion",Tabla_471039!A214),"211")</f>
        <v>211</v>
      </c>
      <c r="S218" s="10" t="str">
        <f ca="1">HYPERLINK("#"&amp;CELL("direccion",Tabla_471067!A214),"211")</f>
        <v>211</v>
      </c>
      <c r="T218" s="10" t="str">
        <f ca="1">HYPERLINK("#"&amp;CELL("direccion",Tabla_471023!A214),"211")</f>
        <v>211</v>
      </c>
      <c r="U218" s="10" t="str">
        <f ca="1">HYPERLINK("#"&amp;CELL("direccion",Tabla_471047!A214),"211")</f>
        <v>211</v>
      </c>
      <c r="V218" s="10" t="str">
        <f ca="1">HYPERLINK("#"&amp;CELL("direccion",Tabla_471030!A214),"211")</f>
        <v>211</v>
      </c>
      <c r="W218" s="10" t="str">
        <f ca="1">HYPERLINK("#"&amp;CELL("direccion",Tabla_471041!A214),"211")</f>
        <v>211</v>
      </c>
      <c r="X218" s="10" t="str">
        <f ca="1">HYPERLINK("#"&amp;CELL("direccion",Tabla_471031!A214),"211")</f>
        <v>211</v>
      </c>
      <c r="Y218" s="10" t="str">
        <f ca="1">HYPERLINK("#"&amp;CELL("direccion",Tabla_471032!A214),"211")</f>
        <v>211</v>
      </c>
      <c r="Z218" s="10" t="str">
        <f ca="1">HYPERLINK("#"&amp;CELL("direccion",Tabla_471059!A214),"211")</f>
        <v>211</v>
      </c>
      <c r="AA218" s="10" t="str">
        <f ca="1">HYPERLINK("#"&amp;CELL("direccion",Tabla_471071!A214),"211")</f>
        <v>211</v>
      </c>
      <c r="AB218" s="10" t="str">
        <f ca="1">HYPERLINK("#"&amp;CELL("direccion",Tabla_471062!A214),"211")</f>
        <v>211</v>
      </c>
      <c r="AC218" s="10" t="str">
        <f ca="1">HYPERLINK("#"&amp;CELL("direccion",Tabla_471074!A214),"211")</f>
        <v>211</v>
      </c>
      <c r="AD218" s="5" t="s">
        <v>213</v>
      </c>
      <c r="AE218" s="3">
        <v>46203</v>
      </c>
    </row>
    <row r="219" spans="1:31" x14ac:dyDescent="0.25">
      <c r="A219" s="5">
        <v>2026</v>
      </c>
      <c r="B219" s="3">
        <v>46113</v>
      </c>
      <c r="C219" s="3">
        <v>46203</v>
      </c>
      <c r="D219" s="5" t="s">
        <v>84</v>
      </c>
      <c r="E219" s="5">
        <v>89</v>
      </c>
      <c r="F219" s="5" t="s">
        <v>339</v>
      </c>
      <c r="G219" s="5" t="s">
        <v>339</v>
      </c>
      <c r="H219" s="5" t="s">
        <v>225</v>
      </c>
      <c r="I219" s="5" t="s">
        <v>760</v>
      </c>
      <c r="J219" s="5" t="s">
        <v>373</v>
      </c>
      <c r="K219" s="5" t="s">
        <v>371</v>
      </c>
      <c r="L219" s="5" t="s">
        <v>92</v>
      </c>
      <c r="M219" s="5">
        <v>9701</v>
      </c>
      <c r="N219" s="5" t="s">
        <v>212</v>
      </c>
      <c r="O219" s="5">
        <v>8401.5300000000007</v>
      </c>
      <c r="P219" s="5" t="s">
        <v>212</v>
      </c>
      <c r="Q219" s="10" t="str">
        <f ca="1">HYPERLINK("#"&amp;CELL("direccion",Tabla_471065!A215),"212")</f>
        <v>212</v>
      </c>
      <c r="R219" s="10" t="str">
        <f ca="1">HYPERLINK("#"&amp;CELL("direccion",Tabla_471039!A215),"212")</f>
        <v>212</v>
      </c>
      <c r="S219" s="10" t="str">
        <f ca="1">HYPERLINK("#"&amp;CELL("direccion",Tabla_471067!A215),"212")</f>
        <v>212</v>
      </c>
      <c r="T219" s="10" t="str">
        <f ca="1">HYPERLINK("#"&amp;CELL("direccion",Tabla_471023!A215),"212")</f>
        <v>212</v>
      </c>
      <c r="U219" s="10" t="str">
        <f ca="1">HYPERLINK("#"&amp;CELL("direccion",Tabla_471047!A215),"212")</f>
        <v>212</v>
      </c>
      <c r="V219" s="10" t="str">
        <f ca="1">HYPERLINK("#"&amp;CELL("direccion",Tabla_471030!A215),"212")</f>
        <v>212</v>
      </c>
      <c r="W219" s="10" t="str">
        <f ca="1">HYPERLINK("#"&amp;CELL("direccion",Tabla_471041!A215),"212")</f>
        <v>212</v>
      </c>
      <c r="X219" s="10" t="str">
        <f ca="1">HYPERLINK("#"&amp;CELL("direccion",Tabla_471031!A215),"212")</f>
        <v>212</v>
      </c>
      <c r="Y219" s="10" t="str">
        <f ca="1">HYPERLINK("#"&amp;CELL("direccion",Tabla_471032!A215),"212")</f>
        <v>212</v>
      </c>
      <c r="Z219" s="10" t="str">
        <f ca="1">HYPERLINK("#"&amp;CELL("direccion",Tabla_471059!A215),"212")</f>
        <v>212</v>
      </c>
      <c r="AA219" s="10" t="str">
        <f ca="1">HYPERLINK("#"&amp;CELL("direccion",Tabla_471071!A215),"212")</f>
        <v>212</v>
      </c>
      <c r="AB219" s="10" t="str">
        <f ca="1">HYPERLINK("#"&amp;CELL("direccion",Tabla_471062!A215),"212")</f>
        <v>212</v>
      </c>
      <c r="AC219" s="10" t="str">
        <f ca="1">HYPERLINK("#"&amp;CELL("direccion",Tabla_471074!A215),"212")</f>
        <v>212</v>
      </c>
      <c r="AD219" s="5" t="s">
        <v>213</v>
      </c>
      <c r="AE219" s="3">
        <v>46203</v>
      </c>
    </row>
    <row r="220" spans="1:31" x14ac:dyDescent="0.25">
      <c r="A220" s="5">
        <v>2026</v>
      </c>
      <c r="B220" s="3">
        <v>46113</v>
      </c>
      <c r="C220" s="3">
        <v>46203</v>
      </c>
      <c r="D220" s="5" t="s">
        <v>84</v>
      </c>
      <c r="E220" s="5">
        <v>89</v>
      </c>
      <c r="F220" s="5" t="s">
        <v>339</v>
      </c>
      <c r="G220" s="5" t="s">
        <v>339</v>
      </c>
      <c r="H220" s="5" t="s">
        <v>225</v>
      </c>
      <c r="I220" s="5" t="s">
        <v>761</v>
      </c>
      <c r="J220" s="5" t="s">
        <v>373</v>
      </c>
      <c r="K220" s="5" t="s">
        <v>371</v>
      </c>
      <c r="L220" s="5" t="s">
        <v>92</v>
      </c>
      <c r="M220" s="5">
        <v>8626</v>
      </c>
      <c r="N220" s="5" t="s">
        <v>212</v>
      </c>
      <c r="O220" s="5">
        <v>7562.73</v>
      </c>
      <c r="P220" s="5" t="s">
        <v>212</v>
      </c>
      <c r="Q220" s="10" t="str">
        <f ca="1">HYPERLINK("#"&amp;CELL("direccion",Tabla_471065!A216),"213")</f>
        <v>213</v>
      </c>
      <c r="R220" s="10" t="str">
        <f ca="1">HYPERLINK("#"&amp;CELL("direccion",Tabla_471039!A216),"213")</f>
        <v>213</v>
      </c>
      <c r="S220" s="10" t="str">
        <f ca="1">HYPERLINK("#"&amp;CELL("direccion",Tabla_471067!A216),"213")</f>
        <v>213</v>
      </c>
      <c r="T220" s="10" t="str">
        <f ca="1">HYPERLINK("#"&amp;CELL("direccion",Tabla_471023!A216),"213")</f>
        <v>213</v>
      </c>
      <c r="U220" s="10" t="str">
        <f ca="1">HYPERLINK("#"&amp;CELL("direccion",Tabla_471047!A216),"213")</f>
        <v>213</v>
      </c>
      <c r="V220" s="10" t="str">
        <f ca="1">HYPERLINK("#"&amp;CELL("direccion",Tabla_471030!A216),"213")</f>
        <v>213</v>
      </c>
      <c r="W220" s="10" t="str">
        <f ca="1">HYPERLINK("#"&amp;CELL("direccion",Tabla_471041!A216),"213")</f>
        <v>213</v>
      </c>
      <c r="X220" s="10" t="str">
        <f ca="1">HYPERLINK("#"&amp;CELL("direccion",Tabla_471031!A216),"213")</f>
        <v>213</v>
      </c>
      <c r="Y220" s="10" t="str">
        <f ca="1">HYPERLINK("#"&amp;CELL("direccion",Tabla_471032!A216),"213")</f>
        <v>213</v>
      </c>
      <c r="Z220" s="10" t="str">
        <f ca="1">HYPERLINK("#"&amp;CELL("direccion",Tabla_471059!A216),"213")</f>
        <v>213</v>
      </c>
      <c r="AA220" s="10" t="str">
        <f ca="1">HYPERLINK("#"&amp;CELL("direccion",Tabla_471071!A216),"213")</f>
        <v>213</v>
      </c>
      <c r="AB220" s="10" t="str">
        <f ca="1">HYPERLINK("#"&amp;CELL("direccion",Tabla_471062!A216),"213")</f>
        <v>213</v>
      </c>
      <c r="AC220" s="10" t="str">
        <f ca="1">HYPERLINK("#"&amp;CELL("direccion",Tabla_471074!A216),"213")</f>
        <v>213</v>
      </c>
      <c r="AD220" s="5" t="s">
        <v>213</v>
      </c>
      <c r="AE220" s="3">
        <v>46203</v>
      </c>
    </row>
    <row r="221" spans="1:31" x14ac:dyDescent="0.25">
      <c r="A221" s="5">
        <v>2026</v>
      </c>
      <c r="B221" s="3">
        <v>46113</v>
      </c>
      <c r="C221" s="3">
        <v>46203</v>
      </c>
      <c r="D221" s="5" t="s">
        <v>84</v>
      </c>
      <c r="E221" s="5">
        <v>89</v>
      </c>
      <c r="F221" s="5" t="s">
        <v>344</v>
      </c>
      <c r="G221" s="5" t="s">
        <v>344</v>
      </c>
      <c r="H221" s="5" t="s">
        <v>225</v>
      </c>
      <c r="I221" s="5" t="s">
        <v>762</v>
      </c>
      <c r="J221" s="5" t="s">
        <v>462</v>
      </c>
      <c r="K221" s="5" t="s">
        <v>763</v>
      </c>
      <c r="L221" s="5" t="s">
        <v>92</v>
      </c>
      <c r="M221" s="5">
        <v>9701</v>
      </c>
      <c r="N221" s="5" t="s">
        <v>212</v>
      </c>
      <c r="O221" s="5">
        <v>8401.5300000000007</v>
      </c>
      <c r="P221" s="5" t="s">
        <v>212</v>
      </c>
      <c r="Q221" s="10" t="str">
        <f ca="1">HYPERLINK("#"&amp;CELL("direccion",Tabla_471065!A217),"214")</f>
        <v>214</v>
      </c>
      <c r="R221" s="10" t="str">
        <f ca="1">HYPERLINK("#"&amp;CELL("direccion",Tabla_471039!A217),"214")</f>
        <v>214</v>
      </c>
      <c r="S221" s="10" t="str">
        <f ca="1">HYPERLINK("#"&amp;CELL("direccion",Tabla_471067!A217),"214")</f>
        <v>214</v>
      </c>
      <c r="T221" s="10" t="str">
        <f ca="1">HYPERLINK("#"&amp;CELL("direccion",Tabla_471023!A217),"214")</f>
        <v>214</v>
      </c>
      <c r="U221" s="10" t="str">
        <f ca="1">HYPERLINK("#"&amp;CELL("direccion",Tabla_471047!A217),"214")</f>
        <v>214</v>
      </c>
      <c r="V221" s="10" t="str">
        <f ca="1">HYPERLINK("#"&amp;CELL("direccion",Tabla_471030!A217),"214")</f>
        <v>214</v>
      </c>
      <c r="W221" s="10" t="str">
        <f ca="1">HYPERLINK("#"&amp;CELL("direccion",Tabla_471041!A217),"214")</f>
        <v>214</v>
      </c>
      <c r="X221" s="10" t="str">
        <f ca="1">HYPERLINK("#"&amp;CELL("direccion",Tabla_471031!A217),"214")</f>
        <v>214</v>
      </c>
      <c r="Y221" s="10" t="str">
        <f ca="1">HYPERLINK("#"&amp;CELL("direccion",Tabla_471032!A217),"214")</f>
        <v>214</v>
      </c>
      <c r="Z221" s="10" t="str">
        <f ca="1">HYPERLINK("#"&amp;CELL("direccion",Tabla_471059!A217),"214")</f>
        <v>214</v>
      </c>
      <c r="AA221" s="10" t="str">
        <f ca="1">HYPERLINK("#"&amp;CELL("direccion",Tabla_471071!A217),"214")</f>
        <v>214</v>
      </c>
      <c r="AB221" s="10" t="str">
        <f ca="1">HYPERLINK("#"&amp;CELL("direccion",Tabla_471062!A217),"214")</f>
        <v>214</v>
      </c>
      <c r="AC221" s="10" t="str">
        <f ca="1">HYPERLINK("#"&amp;CELL("direccion",Tabla_471074!A217),"214")</f>
        <v>214</v>
      </c>
      <c r="AD221" s="5" t="s">
        <v>213</v>
      </c>
      <c r="AE221" s="3">
        <v>46203</v>
      </c>
    </row>
    <row r="222" spans="1:31" x14ac:dyDescent="0.25">
      <c r="A222" s="5">
        <v>2026</v>
      </c>
      <c r="B222" s="3">
        <v>46113</v>
      </c>
      <c r="C222" s="3">
        <v>46203</v>
      </c>
      <c r="D222" s="5" t="s">
        <v>84</v>
      </c>
      <c r="E222" s="5">
        <v>89</v>
      </c>
      <c r="F222" s="5" t="s">
        <v>340</v>
      </c>
      <c r="G222" s="5" t="s">
        <v>340</v>
      </c>
      <c r="H222" s="5" t="s">
        <v>225</v>
      </c>
      <c r="I222" s="5" t="s">
        <v>764</v>
      </c>
      <c r="J222" s="5" t="s">
        <v>462</v>
      </c>
      <c r="K222" s="5" t="s">
        <v>451</v>
      </c>
      <c r="L222" s="5" t="s">
        <v>91</v>
      </c>
      <c r="M222" s="5">
        <v>9701</v>
      </c>
      <c r="N222" s="5" t="s">
        <v>212</v>
      </c>
      <c r="O222" s="5">
        <v>8401.5300000000007</v>
      </c>
      <c r="P222" s="5" t="s">
        <v>212</v>
      </c>
      <c r="Q222" s="10" t="str">
        <f ca="1">HYPERLINK("#"&amp;CELL("direccion",Tabla_471065!A218),"215")</f>
        <v>215</v>
      </c>
      <c r="R222" s="10" t="str">
        <f ca="1">HYPERLINK("#"&amp;CELL("direccion",Tabla_471039!A218),"215")</f>
        <v>215</v>
      </c>
      <c r="S222" s="10" t="str">
        <f ca="1">HYPERLINK("#"&amp;CELL("direccion",Tabla_471067!A218),"215")</f>
        <v>215</v>
      </c>
      <c r="T222" s="10" t="str">
        <f ca="1">HYPERLINK("#"&amp;CELL("direccion",Tabla_471023!A218),"215")</f>
        <v>215</v>
      </c>
      <c r="U222" s="10" t="str">
        <f ca="1">HYPERLINK("#"&amp;CELL("direccion",Tabla_471047!A218),"215")</f>
        <v>215</v>
      </c>
      <c r="V222" s="10" t="str">
        <f ca="1">HYPERLINK("#"&amp;CELL("direccion",Tabla_471030!A218),"215")</f>
        <v>215</v>
      </c>
      <c r="W222" s="10" t="str">
        <f ca="1">HYPERLINK("#"&amp;CELL("direccion",Tabla_471041!A218),"215")</f>
        <v>215</v>
      </c>
      <c r="X222" s="10" t="str">
        <f ca="1">HYPERLINK("#"&amp;CELL("direccion",Tabla_471031!A218),"215")</f>
        <v>215</v>
      </c>
      <c r="Y222" s="10" t="str">
        <f ca="1">HYPERLINK("#"&amp;CELL("direccion",Tabla_471032!A218),"215")</f>
        <v>215</v>
      </c>
      <c r="Z222" s="10" t="str">
        <f ca="1">HYPERLINK("#"&amp;CELL("direccion",Tabla_471059!A218),"215")</f>
        <v>215</v>
      </c>
      <c r="AA222" s="10" t="str">
        <f ca="1">HYPERLINK("#"&amp;CELL("direccion",Tabla_471071!A218),"215")</f>
        <v>215</v>
      </c>
      <c r="AB222" s="10" t="str">
        <f ca="1">HYPERLINK("#"&amp;CELL("direccion",Tabla_471062!A218),"215")</f>
        <v>215</v>
      </c>
      <c r="AC222" s="10" t="str">
        <f ca="1">HYPERLINK("#"&amp;CELL("direccion",Tabla_471074!A218),"215")</f>
        <v>215</v>
      </c>
      <c r="AD222" s="5" t="s">
        <v>213</v>
      </c>
      <c r="AE222" s="3">
        <v>46203</v>
      </c>
    </row>
    <row r="223" spans="1:31" x14ac:dyDescent="0.25">
      <c r="A223" s="5">
        <v>2026</v>
      </c>
      <c r="B223" s="3">
        <v>46113</v>
      </c>
      <c r="C223" s="3">
        <v>46203</v>
      </c>
      <c r="D223" s="5" t="s">
        <v>84</v>
      </c>
      <c r="E223" s="5">
        <v>89</v>
      </c>
      <c r="F223" s="5" t="s">
        <v>341</v>
      </c>
      <c r="G223" s="5" t="s">
        <v>341</v>
      </c>
      <c r="H223" s="5" t="s">
        <v>225</v>
      </c>
      <c r="I223" s="5" t="s">
        <v>765</v>
      </c>
      <c r="J223" s="5" t="s">
        <v>483</v>
      </c>
      <c r="K223" s="5" t="s">
        <v>371</v>
      </c>
      <c r="L223" s="5" t="s">
        <v>92</v>
      </c>
      <c r="M223" s="5">
        <v>8626</v>
      </c>
      <c r="N223" s="5" t="s">
        <v>212</v>
      </c>
      <c r="O223" s="5">
        <v>7562.73</v>
      </c>
      <c r="P223" s="5" t="s">
        <v>212</v>
      </c>
      <c r="Q223" s="10" t="str">
        <f ca="1">HYPERLINK("#"&amp;CELL("direccion",Tabla_471065!A219),"216")</f>
        <v>216</v>
      </c>
      <c r="R223" s="10" t="str">
        <f ca="1">HYPERLINK("#"&amp;CELL("direccion",Tabla_471039!A219),"216")</f>
        <v>216</v>
      </c>
      <c r="S223" s="10" t="str">
        <f ca="1">HYPERLINK("#"&amp;CELL("direccion",Tabla_471067!A219),"216")</f>
        <v>216</v>
      </c>
      <c r="T223" s="10" t="str">
        <f ca="1">HYPERLINK("#"&amp;CELL("direccion",Tabla_471023!A219),"216")</f>
        <v>216</v>
      </c>
      <c r="U223" s="10" t="str">
        <f ca="1">HYPERLINK("#"&amp;CELL("direccion",Tabla_471047!A219),"216")</f>
        <v>216</v>
      </c>
      <c r="V223" s="10" t="str">
        <f ca="1">HYPERLINK("#"&amp;CELL("direccion",Tabla_471030!A219),"216")</f>
        <v>216</v>
      </c>
      <c r="W223" s="10" t="str">
        <f ca="1">HYPERLINK("#"&amp;CELL("direccion",Tabla_471041!A219),"216")</f>
        <v>216</v>
      </c>
      <c r="X223" s="10" t="str">
        <f ca="1">HYPERLINK("#"&amp;CELL("direccion",Tabla_471031!A219),"216")</f>
        <v>216</v>
      </c>
      <c r="Y223" s="10" t="str">
        <f ca="1">HYPERLINK("#"&amp;CELL("direccion",Tabla_471032!A219),"216")</f>
        <v>216</v>
      </c>
      <c r="Z223" s="10" t="str">
        <f ca="1">HYPERLINK("#"&amp;CELL("direccion",Tabla_471059!A219),"216")</f>
        <v>216</v>
      </c>
      <c r="AA223" s="10" t="str">
        <f ca="1">HYPERLINK("#"&amp;CELL("direccion",Tabla_471071!A219),"216")</f>
        <v>216</v>
      </c>
      <c r="AB223" s="10" t="str">
        <f ca="1">HYPERLINK("#"&amp;CELL("direccion",Tabla_471062!A219),"216")</f>
        <v>216</v>
      </c>
      <c r="AC223" s="10" t="str">
        <f ca="1">HYPERLINK("#"&amp;CELL("direccion",Tabla_471074!A219),"216")</f>
        <v>216</v>
      </c>
      <c r="AD223" s="5" t="s">
        <v>213</v>
      </c>
      <c r="AE223" s="3">
        <v>46203</v>
      </c>
    </row>
    <row r="224" spans="1:31" x14ac:dyDescent="0.25">
      <c r="A224" s="5">
        <v>2026</v>
      </c>
      <c r="B224" s="3">
        <v>46113</v>
      </c>
      <c r="C224" s="3">
        <v>46203</v>
      </c>
      <c r="D224" s="5" t="s">
        <v>84</v>
      </c>
      <c r="E224" s="5">
        <v>89</v>
      </c>
      <c r="F224" s="5" t="s">
        <v>339</v>
      </c>
      <c r="G224" s="5" t="s">
        <v>339</v>
      </c>
      <c r="H224" s="5" t="s">
        <v>225</v>
      </c>
      <c r="I224" s="5" t="s">
        <v>759</v>
      </c>
      <c r="J224" s="5" t="s">
        <v>483</v>
      </c>
      <c r="K224" s="5" t="s">
        <v>368</v>
      </c>
      <c r="L224" s="5" t="s">
        <v>92</v>
      </c>
      <c r="M224" s="5">
        <v>9701</v>
      </c>
      <c r="N224" s="5" t="s">
        <v>212</v>
      </c>
      <c r="O224" s="5">
        <v>8401.5300000000007</v>
      </c>
      <c r="P224" s="5" t="s">
        <v>212</v>
      </c>
      <c r="Q224" s="10" t="str">
        <f ca="1">HYPERLINK("#"&amp;CELL("direccion",Tabla_471065!A220),"217")</f>
        <v>217</v>
      </c>
      <c r="R224" s="10" t="str">
        <f ca="1">HYPERLINK("#"&amp;CELL("direccion",Tabla_471039!A220),"217")</f>
        <v>217</v>
      </c>
      <c r="S224" s="10" t="str">
        <f ca="1">HYPERLINK("#"&amp;CELL("direccion",Tabla_471067!A220),"217")</f>
        <v>217</v>
      </c>
      <c r="T224" s="10" t="str">
        <f ca="1">HYPERLINK("#"&amp;CELL("direccion",Tabla_471023!A220),"217")</f>
        <v>217</v>
      </c>
      <c r="U224" s="10" t="str">
        <f ca="1">HYPERLINK("#"&amp;CELL("direccion",Tabla_471047!A220),"217")</f>
        <v>217</v>
      </c>
      <c r="V224" s="10" t="str">
        <f ca="1">HYPERLINK("#"&amp;CELL("direccion",Tabla_471030!A220),"217")</f>
        <v>217</v>
      </c>
      <c r="W224" s="10" t="str">
        <f ca="1">HYPERLINK("#"&amp;CELL("direccion",Tabla_471041!A220),"217")</f>
        <v>217</v>
      </c>
      <c r="X224" s="10" t="str">
        <f ca="1">HYPERLINK("#"&amp;CELL("direccion",Tabla_471031!A220),"217")</f>
        <v>217</v>
      </c>
      <c r="Y224" s="10" t="str">
        <f ca="1">HYPERLINK("#"&amp;CELL("direccion",Tabla_471032!A220),"217")</f>
        <v>217</v>
      </c>
      <c r="Z224" s="10" t="str">
        <f ca="1">HYPERLINK("#"&amp;CELL("direccion",Tabla_471059!A220),"217")</f>
        <v>217</v>
      </c>
      <c r="AA224" s="10" t="str">
        <f ca="1">HYPERLINK("#"&amp;CELL("direccion",Tabla_471071!A220),"217")</f>
        <v>217</v>
      </c>
      <c r="AB224" s="10" t="str">
        <f ca="1">HYPERLINK("#"&amp;CELL("direccion",Tabla_471062!A220),"217")</f>
        <v>217</v>
      </c>
      <c r="AC224" s="10" t="str">
        <f ca="1">HYPERLINK("#"&amp;CELL("direccion",Tabla_471074!A220),"217")</f>
        <v>217</v>
      </c>
      <c r="AD224" s="5" t="s">
        <v>213</v>
      </c>
      <c r="AE224" s="3">
        <v>46203</v>
      </c>
    </row>
    <row r="225" spans="1:31" x14ac:dyDescent="0.25">
      <c r="A225" s="5">
        <v>2026</v>
      </c>
      <c r="B225" s="3">
        <v>46113</v>
      </c>
      <c r="C225" s="3">
        <v>46203</v>
      </c>
      <c r="D225" s="5" t="s">
        <v>84</v>
      </c>
      <c r="E225" s="5">
        <v>89</v>
      </c>
      <c r="F225" s="5" t="s">
        <v>341</v>
      </c>
      <c r="G225" s="5" t="s">
        <v>341</v>
      </c>
      <c r="H225" s="5" t="s">
        <v>225</v>
      </c>
      <c r="I225" s="5" t="s">
        <v>766</v>
      </c>
      <c r="J225" s="5" t="s">
        <v>767</v>
      </c>
      <c r="K225" s="5" t="s">
        <v>768</v>
      </c>
      <c r="L225" s="5" t="s">
        <v>92</v>
      </c>
      <c r="M225" s="5">
        <v>9701</v>
      </c>
      <c r="N225" s="5" t="s">
        <v>212</v>
      </c>
      <c r="O225" s="5">
        <v>8401.5300000000007</v>
      </c>
      <c r="P225" s="5" t="s">
        <v>212</v>
      </c>
      <c r="Q225" s="10" t="str">
        <f ca="1">HYPERLINK("#"&amp;CELL("direccion",Tabla_471065!A221),"218")</f>
        <v>218</v>
      </c>
      <c r="R225" s="10" t="str">
        <f ca="1">HYPERLINK("#"&amp;CELL("direccion",Tabla_471039!A221),"218")</f>
        <v>218</v>
      </c>
      <c r="S225" s="10" t="str">
        <f ca="1">HYPERLINK("#"&amp;CELL("direccion",Tabla_471067!A221),"218")</f>
        <v>218</v>
      </c>
      <c r="T225" s="10" t="str">
        <f ca="1">HYPERLINK("#"&amp;CELL("direccion",Tabla_471023!A221),"218")</f>
        <v>218</v>
      </c>
      <c r="U225" s="10" t="str">
        <f ca="1">HYPERLINK("#"&amp;CELL("direccion",Tabla_471047!A221),"218")</f>
        <v>218</v>
      </c>
      <c r="V225" s="10" t="str">
        <f ca="1">HYPERLINK("#"&amp;CELL("direccion",Tabla_471030!A221),"218")</f>
        <v>218</v>
      </c>
      <c r="W225" s="10" t="str">
        <f ca="1">HYPERLINK("#"&amp;CELL("direccion",Tabla_471041!A221),"218")</f>
        <v>218</v>
      </c>
      <c r="X225" s="10" t="str">
        <f ca="1">HYPERLINK("#"&amp;CELL("direccion",Tabla_471031!A221),"218")</f>
        <v>218</v>
      </c>
      <c r="Y225" s="10" t="str">
        <f ca="1">HYPERLINK("#"&amp;CELL("direccion",Tabla_471032!A221),"218")</f>
        <v>218</v>
      </c>
      <c r="Z225" s="10" t="str">
        <f ca="1">HYPERLINK("#"&amp;CELL("direccion",Tabla_471059!A221),"218")</f>
        <v>218</v>
      </c>
      <c r="AA225" s="10" t="str">
        <f ca="1">HYPERLINK("#"&amp;CELL("direccion",Tabla_471071!A221),"218")</f>
        <v>218</v>
      </c>
      <c r="AB225" s="10" t="str">
        <f ca="1">HYPERLINK("#"&amp;CELL("direccion",Tabla_471062!A221),"218")</f>
        <v>218</v>
      </c>
      <c r="AC225" s="10" t="str">
        <f ca="1">HYPERLINK("#"&amp;CELL("direccion",Tabla_471074!A221),"218")</f>
        <v>218</v>
      </c>
      <c r="AD225" s="5" t="s">
        <v>213</v>
      </c>
      <c r="AE225" s="3">
        <v>46203</v>
      </c>
    </row>
    <row r="226" spans="1:31" x14ac:dyDescent="0.25">
      <c r="A226" s="5">
        <v>2026</v>
      </c>
      <c r="B226" s="3">
        <v>46113</v>
      </c>
      <c r="C226" s="3">
        <v>46203</v>
      </c>
      <c r="D226" s="5" t="s">
        <v>84</v>
      </c>
      <c r="E226" s="5">
        <v>89</v>
      </c>
      <c r="F226" s="5" t="s">
        <v>339</v>
      </c>
      <c r="G226" s="5" t="s">
        <v>339</v>
      </c>
      <c r="H226" s="5" t="s">
        <v>225</v>
      </c>
      <c r="I226" s="5" t="s">
        <v>769</v>
      </c>
      <c r="J226" s="5" t="s">
        <v>622</v>
      </c>
      <c r="K226" s="5" t="s">
        <v>476</v>
      </c>
      <c r="L226" s="5" t="s">
        <v>91</v>
      </c>
      <c r="M226" s="5">
        <v>9701</v>
      </c>
      <c r="N226" s="5" t="s">
        <v>212</v>
      </c>
      <c r="O226" s="5">
        <v>8401.5300000000007</v>
      </c>
      <c r="P226" s="5" t="s">
        <v>212</v>
      </c>
      <c r="Q226" s="10" t="str">
        <f ca="1">HYPERLINK("#"&amp;CELL("direccion",Tabla_471065!A222),"219")</f>
        <v>219</v>
      </c>
      <c r="R226" s="10" t="str">
        <f ca="1">HYPERLINK("#"&amp;CELL("direccion",Tabla_471039!A222),"219")</f>
        <v>219</v>
      </c>
      <c r="S226" s="10" t="str">
        <f ca="1">HYPERLINK("#"&amp;CELL("direccion",Tabla_471067!A222),"219")</f>
        <v>219</v>
      </c>
      <c r="T226" s="10" t="str">
        <f ca="1">HYPERLINK("#"&amp;CELL("direccion",Tabla_471023!A222),"219")</f>
        <v>219</v>
      </c>
      <c r="U226" s="10" t="str">
        <f ca="1">HYPERLINK("#"&amp;CELL("direccion",Tabla_471047!A222),"219")</f>
        <v>219</v>
      </c>
      <c r="V226" s="10" t="str">
        <f ca="1">HYPERLINK("#"&amp;CELL("direccion",Tabla_471030!A222),"219")</f>
        <v>219</v>
      </c>
      <c r="W226" s="10" t="str">
        <f ca="1">HYPERLINK("#"&amp;CELL("direccion",Tabla_471041!A222),"219")</f>
        <v>219</v>
      </c>
      <c r="X226" s="10" t="str">
        <f ca="1">HYPERLINK("#"&amp;CELL("direccion",Tabla_471031!A222),"219")</f>
        <v>219</v>
      </c>
      <c r="Y226" s="10" t="str">
        <f ca="1">HYPERLINK("#"&amp;CELL("direccion",Tabla_471032!A222),"219")</f>
        <v>219</v>
      </c>
      <c r="Z226" s="10" t="str">
        <f ca="1">HYPERLINK("#"&amp;CELL("direccion",Tabla_471059!A222),"219")</f>
        <v>219</v>
      </c>
      <c r="AA226" s="10" t="str">
        <f ca="1">HYPERLINK("#"&amp;CELL("direccion",Tabla_471071!A222),"219")</f>
        <v>219</v>
      </c>
      <c r="AB226" s="10" t="str">
        <f ca="1">HYPERLINK("#"&amp;CELL("direccion",Tabla_471062!A222),"219")</f>
        <v>219</v>
      </c>
      <c r="AC226" s="10" t="str">
        <f ca="1">HYPERLINK("#"&amp;CELL("direccion",Tabla_471074!A222),"219")</f>
        <v>219</v>
      </c>
      <c r="AD226" s="5" t="s">
        <v>213</v>
      </c>
      <c r="AE226" s="3">
        <v>46203</v>
      </c>
    </row>
    <row r="227" spans="1:31" x14ac:dyDescent="0.25">
      <c r="A227" s="5">
        <v>2026</v>
      </c>
      <c r="B227" s="3">
        <v>46113</v>
      </c>
      <c r="C227" s="3">
        <v>46203</v>
      </c>
      <c r="D227" s="5" t="s">
        <v>84</v>
      </c>
      <c r="E227" s="5">
        <v>89</v>
      </c>
      <c r="F227" s="5" t="s">
        <v>341</v>
      </c>
      <c r="G227" s="5" t="s">
        <v>341</v>
      </c>
      <c r="H227" s="5" t="s">
        <v>225</v>
      </c>
      <c r="I227" s="5" t="s">
        <v>770</v>
      </c>
      <c r="J227" s="5" t="s">
        <v>771</v>
      </c>
      <c r="K227" s="5" t="s">
        <v>553</v>
      </c>
      <c r="L227" s="5" t="s">
        <v>91</v>
      </c>
      <c r="M227" s="5">
        <v>8626</v>
      </c>
      <c r="N227" s="5" t="s">
        <v>212</v>
      </c>
      <c r="O227" s="5">
        <v>7562.73</v>
      </c>
      <c r="P227" s="5" t="s">
        <v>212</v>
      </c>
      <c r="Q227" s="10" t="str">
        <f ca="1">HYPERLINK("#"&amp;CELL("direccion",Tabla_471065!A223),"220")</f>
        <v>220</v>
      </c>
      <c r="R227" s="10" t="str">
        <f ca="1">HYPERLINK("#"&amp;CELL("direccion",Tabla_471039!A223),"220")</f>
        <v>220</v>
      </c>
      <c r="S227" s="10" t="str">
        <f ca="1">HYPERLINK("#"&amp;CELL("direccion",Tabla_471067!A223),"220")</f>
        <v>220</v>
      </c>
      <c r="T227" s="10" t="str">
        <f ca="1">HYPERLINK("#"&amp;CELL("direccion",Tabla_471023!A223),"220")</f>
        <v>220</v>
      </c>
      <c r="U227" s="10" t="str">
        <f ca="1">HYPERLINK("#"&amp;CELL("direccion",Tabla_471047!A223),"220")</f>
        <v>220</v>
      </c>
      <c r="V227" s="10" t="str">
        <f ca="1">HYPERLINK("#"&amp;CELL("direccion",Tabla_471030!A223),"220")</f>
        <v>220</v>
      </c>
      <c r="W227" s="10" t="str">
        <f ca="1">HYPERLINK("#"&amp;CELL("direccion",Tabla_471041!A223),"220")</f>
        <v>220</v>
      </c>
      <c r="X227" s="10" t="str">
        <f ca="1">HYPERLINK("#"&amp;CELL("direccion",Tabla_471031!A223),"220")</f>
        <v>220</v>
      </c>
      <c r="Y227" s="10" t="str">
        <f ca="1">HYPERLINK("#"&amp;CELL("direccion",Tabla_471032!A223),"220")</f>
        <v>220</v>
      </c>
      <c r="Z227" s="10" t="str">
        <f ca="1">HYPERLINK("#"&amp;CELL("direccion",Tabla_471059!A223),"220")</f>
        <v>220</v>
      </c>
      <c r="AA227" s="10" t="str">
        <f ca="1">HYPERLINK("#"&amp;CELL("direccion",Tabla_471071!A223),"220")</f>
        <v>220</v>
      </c>
      <c r="AB227" s="10" t="str">
        <f ca="1">HYPERLINK("#"&amp;CELL("direccion",Tabla_471062!A223),"220")</f>
        <v>220</v>
      </c>
      <c r="AC227" s="10" t="str">
        <f ca="1">HYPERLINK("#"&amp;CELL("direccion",Tabla_471074!A223),"220")</f>
        <v>220</v>
      </c>
      <c r="AD227" s="5" t="s">
        <v>213</v>
      </c>
      <c r="AE227" s="3">
        <v>46203</v>
      </c>
    </row>
    <row r="228" spans="1:31" x14ac:dyDescent="0.25">
      <c r="A228" s="5">
        <v>2026</v>
      </c>
      <c r="B228" s="3">
        <v>46113</v>
      </c>
      <c r="C228" s="3">
        <v>46203</v>
      </c>
      <c r="D228" s="5" t="s">
        <v>84</v>
      </c>
      <c r="E228" s="5">
        <v>89</v>
      </c>
      <c r="F228" s="5" t="s">
        <v>339</v>
      </c>
      <c r="G228" s="5" t="s">
        <v>339</v>
      </c>
      <c r="H228" s="5" t="s">
        <v>225</v>
      </c>
      <c r="I228" s="5" t="s">
        <v>586</v>
      </c>
      <c r="J228" s="5" t="s">
        <v>387</v>
      </c>
      <c r="K228" s="5" t="s">
        <v>704</v>
      </c>
      <c r="L228" s="5" t="s">
        <v>91</v>
      </c>
      <c r="M228" s="5">
        <v>8626</v>
      </c>
      <c r="N228" s="5" t="s">
        <v>212</v>
      </c>
      <c r="O228" s="5">
        <v>7562.73</v>
      </c>
      <c r="P228" s="5" t="s">
        <v>212</v>
      </c>
      <c r="Q228" s="10" t="str">
        <f ca="1">HYPERLINK("#"&amp;CELL("direccion",Tabla_471065!A224),"221")</f>
        <v>221</v>
      </c>
      <c r="R228" s="10" t="str">
        <f ca="1">HYPERLINK("#"&amp;CELL("direccion",Tabla_471039!A224),"221")</f>
        <v>221</v>
      </c>
      <c r="S228" s="10" t="str">
        <f ca="1">HYPERLINK("#"&amp;CELL("direccion",Tabla_471067!A224),"221")</f>
        <v>221</v>
      </c>
      <c r="T228" s="10" t="str">
        <f ca="1">HYPERLINK("#"&amp;CELL("direccion",Tabla_471023!A224),"221")</f>
        <v>221</v>
      </c>
      <c r="U228" s="10" t="str">
        <f ca="1">HYPERLINK("#"&amp;CELL("direccion",Tabla_471047!A224),"221")</f>
        <v>221</v>
      </c>
      <c r="V228" s="10" t="str">
        <f ca="1">HYPERLINK("#"&amp;CELL("direccion",Tabla_471030!A224),"221")</f>
        <v>221</v>
      </c>
      <c r="W228" s="10" t="str">
        <f ca="1">HYPERLINK("#"&amp;CELL("direccion",Tabla_471041!A224),"221")</f>
        <v>221</v>
      </c>
      <c r="X228" s="10" t="str">
        <f ca="1">HYPERLINK("#"&amp;CELL("direccion",Tabla_471031!A224),"221")</f>
        <v>221</v>
      </c>
      <c r="Y228" s="10" t="str">
        <f ca="1">HYPERLINK("#"&amp;CELL("direccion",Tabla_471032!A224),"221")</f>
        <v>221</v>
      </c>
      <c r="Z228" s="10" t="str">
        <f ca="1">HYPERLINK("#"&amp;CELL("direccion",Tabla_471059!A224),"221")</f>
        <v>221</v>
      </c>
      <c r="AA228" s="10" t="str">
        <f ca="1">HYPERLINK("#"&amp;CELL("direccion",Tabla_471071!A224),"221")</f>
        <v>221</v>
      </c>
      <c r="AB228" s="10" t="str">
        <f ca="1">HYPERLINK("#"&amp;CELL("direccion",Tabla_471062!A224),"221")</f>
        <v>221</v>
      </c>
      <c r="AC228" s="10" t="str">
        <f ca="1">HYPERLINK("#"&amp;CELL("direccion",Tabla_471074!A224),"221")</f>
        <v>221</v>
      </c>
      <c r="AD228" s="5" t="s">
        <v>213</v>
      </c>
      <c r="AE228" s="3">
        <v>46203</v>
      </c>
    </row>
    <row r="229" spans="1:31" x14ac:dyDescent="0.25">
      <c r="A229" s="5">
        <v>2026</v>
      </c>
      <c r="B229" s="3">
        <v>46113</v>
      </c>
      <c r="C229" s="3">
        <v>46203</v>
      </c>
      <c r="D229" s="5" t="s">
        <v>84</v>
      </c>
      <c r="E229" s="5">
        <v>89</v>
      </c>
      <c r="F229" s="5" t="s">
        <v>340</v>
      </c>
      <c r="G229" s="5" t="s">
        <v>340</v>
      </c>
      <c r="H229" s="5" t="s">
        <v>225</v>
      </c>
      <c r="I229" s="5" t="s">
        <v>772</v>
      </c>
      <c r="J229" s="5" t="s">
        <v>389</v>
      </c>
      <c r="K229" s="5" t="s">
        <v>712</v>
      </c>
      <c r="L229" s="5" t="s">
        <v>92</v>
      </c>
      <c r="M229" s="5">
        <v>9701</v>
      </c>
      <c r="N229" s="5" t="s">
        <v>212</v>
      </c>
      <c r="O229" s="5">
        <v>8401.5300000000007</v>
      </c>
      <c r="P229" s="5" t="s">
        <v>212</v>
      </c>
      <c r="Q229" s="10" t="str">
        <f ca="1">HYPERLINK("#"&amp;CELL("direccion",Tabla_471065!A225),"222")</f>
        <v>222</v>
      </c>
      <c r="R229" s="10" t="str">
        <f ca="1">HYPERLINK("#"&amp;CELL("direccion",Tabla_471039!A225),"222")</f>
        <v>222</v>
      </c>
      <c r="S229" s="10" t="str">
        <f ca="1">HYPERLINK("#"&amp;CELL("direccion",Tabla_471067!A225),"222")</f>
        <v>222</v>
      </c>
      <c r="T229" s="10" t="str">
        <f ca="1">HYPERLINK("#"&amp;CELL("direccion",Tabla_471023!A225),"222")</f>
        <v>222</v>
      </c>
      <c r="U229" s="10" t="str">
        <f ca="1">HYPERLINK("#"&amp;CELL("direccion",Tabla_471047!A225),"222")</f>
        <v>222</v>
      </c>
      <c r="V229" s="10" t="str">
        <f ca="1">HYPERLINK("#"&amp;CELL("direccion",Tabla_471030!A225),"222")</f>
        <v>222</v>
      </c>
      <c r="W229" s="10" t="str">
        <f ca="1">HYPERLINK("#"&amp;CELL("direccion",Tabla_471041!A225),"222")</f>
        <v>222</v>
      </c>
      <c r="X229" s="10" t="str">
        <f ca="1">HYPERLINK("#"&amp;CELL("direccion",Tabla_471031!A225),"222")</f>
        <v>222</v>
      </c>
      <c r="Y229" s="10" t="str">
        <f ca="1">HYPERLINK("#"&amp;CELL("direccion",Tabla_471032!A225),"222")</f>
        <v>222</v>
      </c>
      <c r="Z229" s="10" t="str">
        <f ca="1">HYPERLINK("#"&amp;CELL("direccion",Tabla_471059!A225),"222")</f>
        <v>222</v>
      </c>
      <c r="AA229" s="10" t="str">
        <f ca="1">HYPERLINK("#"&amp;CELL("direccion",Tabla_471071!A225),"222")</f>
        <v>222</v>
      </c>
      <c r="AB229" s="10" t="str">
        <f ca="1">HYPERLINK("#"&amp;CELL("direccion",Tabla_471062!A225),"222")</f>
        <v>222</v>
      </c>
      <c r="AC229" s="10" t="str">
        <f ca="1">HYPERLINK("#"&amp;CELL("direccion",Tabla_471074!A225),"222")</f>
        <v>222</v>
      </c>
      <c r="AD229" s="5" t="s">
        <v>213</v>
      </c>
      <c r="AE229" s="3">
        <v>46203</v>
      </c>
    </row>
    <row r="230" spans="1:31" x14ac:dyDescent="0.25">
      <c r="A230" s="5">
        <v>2026</v>
      </c>
      <c r="B230" s="3">
        <v>46113</v>
      </c>
      <c r="C230" s="3">
        <v>46203</v>
      </c>
      <c r="D230" s="5" t="s">
        <v>84</v>
      </c>
      <c r="E230" s="5">
        <v>89</v>
      </c>
      <c r="F230" s="5" t="s">
        <v>339</v>
      </c>
      <c r="G230" s="5" t="s">
        <v>339</v>
      </c>
      <c r="H230" s="5" t="s">
        <v>225</v>
      </c>
      <c r="I230" s="5" t="s">
        <v>773</v>
      </c>
      <c r="J230" s="5" t="s">
        <v>606</v>
      </c>
      <c r="K230" s="5" t="s">
        <v>694</v>
      </c>
      <c r="L230" s="5" t="s">
        <v>92</v>
      </c>
      <c r="M230" s="5">
        <v>8626</v>
      </c>
      <c r="N230" s="5" t="s">
        <v>212</v>
      </c>
      <c r="O230" s="5">
        <v>7562.73</v>
      </c>
      <c r="P230" s="5" t="s">
        <v>212</v>
      </c>
      <c r="Q230" s="10" t="str">
        <f ca="1">HYPERLINK("#"&amp;CELL("direccion",Tabla_471065!A226),"223")</f>
        <v>223</v>
      </c>
      <c r="R230" s="10" t="str">
        <f ca="1">HYPERLINK("#"&amp;CELL("direccion",Tabla_471039!A226),"223")</f>
        <v>223</v>
      </c>
      <c r="S230" s="10" t="str">
        <f ca="1">HYPERLINK("#"&amp;CELL("direccion",Tabla_471067!A226),"223")</f>
        <v>223</v>
      </c>
      <c r="T230" s="10" t="str">
        <f ca="1">HYPERLINK("#"&amp;CELL("direccion",Tabla_471023!A226),"223")</f>
        <v>223</v>
      </c>
      <c r="U230" s="10" t="str">
        <f ca="1">HYPERLINK("#"&amp;CELL("direccion",Tabla_471047!A226),"223")</f>
        <v>223</v>
      </c>
      <c r="V230" s="10" t="str">
        <f ca="1">HYPERLINK("#"&amp;CELL("direccion",Tabla_471030!A226),"223")</f>
        <v>223</v>
      </c>
      <c r="W230" s="10" t="str">
        <f ca="1">HYPERLINK("#"&amp;CELL("direccion",Tabla_471041!A226),"223")</f>
        <v>223</v>
      </c>
      <c r="X230" s="10" t="str">
        <f ca="1">HYPERLINK("#"&amp;CELL("direccion",Tabla_471031!A226),"223")</f>
        <v>223</v>
      </c>
      <c r="Y230" s="10" t="str">
        <f ca="1">HYPERLINK("#"&amp;CELL("direccion",Tabla_471032!A226),"223")</f>
        <v>223</v>
      </c>
      <c r="Z230" s="10" t="str">
        <f ca="1">HYPERLINK("#"&amp;CELL("direccion",Tabla_471059!A226),"223")</f>
        <v>223</v>
      </c>
      <c r="AA230" s="10" t="str">
        <f ca="1">HYPERLINK("#"&amp;CELL("direccion",Tabla_471071!A226),"223")</f>
        <v>223</v>
      </c>
      <c r="AB230" s="10" t="str">
        <f ca="1">HYPERLINK("#"&amp;CELL("direccion",Tabla_471062!A226),"223")</f>
        <v>223</v>
      </c>
      <c r="AC230" s="10" t="str">
        <f ca="1">HYPERLINK("#"&amp;CELL("direccion",Tabla_471074!A226),"223")</f>
        <v>223</v>
      </c>
      <c r="AD230" s="5" t="s">
        <v>213</v>
      </c>
      <c r="AE230" s="3">
        <v>46203</v>
      </c>
    </row>
    <row r="231" spans="1:31" x14ac:dyDescent="0.25">
      <c r="A231" s="5">
        <v>2026</v>
      </c>
      <c r="B231" s="3">
        <v>46113</v>
      </c>
      <c r="C231" s="3">
        <v>46203</v>
      </c>
      <c r="D231" s="5" t="s">
        <v>84</v>
      </c>
      <c r="E231" s="5">
        <v>89</v>
      </c>
      <c r="F231" s="5" t="s">
        <v>339</v>
      </c>
      <c r="G231" s="5" t="s">
        <v>339</v>
      </c>
      <c r="H231" s="5" t="s">
        <v>225</v>
      </c>
      <c r="I231" s="5" t="s">
        <v>774</v>
      </c>
      <c r="J231" s="5" t="s">
        <v>775</v>
      </c>
      <c r="K231" s="5" t="s">
        <v>387</v>
      </c>
      <c r="L231" s="5" t="s">
        <v>92</v>
      </c>
      <c r="M231" s="5">
        <v>8626</v>
      </c>
      <c r="N231" s="5" t="s">
        <v>212</v>
      </c>
      <c r="O231" s="5">
        <v>7562.73</v>
      </c>
      <c r="P231" s="5" t="s">
        <v>212</v>
      </c>
      <c r="Q231" s="10" t="str">
        <f ca="1">HYPERLINK("#"&amp;CELL("direccion",Tabla_471065!A227),"224")</f>
        <v>224</v>
      </c>
      <c r="R231" s="10" t="str">
        <f ca="1">HYPERLINK("#"&amp;CELL("direccion",Tabla_471039!A227),"224")</f>
        <v>224</v>
      </c>
      <c r="S231" s="10" t="str">
        <f ca="1">HYPERLINK("#"&amp;CELL("direccion",Tabla_471067!A227),"224")</f>
        <v>224</v>
      </c>
      <c r="T231" s="10" t="str">
        <f ca="1">HYPERLINK("#"&amp;CELL("direccion",Tabla_471023!A227),"224")</f>
        <v>224</v>
      </c>
      <c r="U231" s="10" t="str">
        <f ca="1">HYPERLINK("#"&amp;CELL("direccion",Tabla_471047!A227),"224")</f>
        <v>224</v>
      </c>
      <c r="V231" s="10" t="str">
        <f ca="1">HYPERLINK("#"&amp;CELL("direccion",Tabla_471030!A227),"224")</f>
        <v>224</v>
      </c>
      <c r="W231" s="10" t="str">
        <f ca="1">HYPERLINK("#"&amp;CELL("direccion",Tabla_471041!A227),"224")</f>
        <v>224</v>
      </c>
      <c r="X231" s="10" t="str">
        <f ca="1">HYPERLINK("#"&amp;CELL("direccion",Tabla_471031!A227),"224")</f>
        <v>224</v>
      </c>
      <c r="Y231" s="10" t="str">
        <f ca="1">HYPERLINK("#"&amp;CELL("direccion",Tabla_471032!A227),"224")</f>
        <v>224</v>
      </c>
      <c r="Z231" s="10" t="str">
        <f ca="1">HYPERLINK("#"&amp;CELL("direccion",Tabla_471059!A227),"224")</f>
        <v>224</v>
      </c>
      <c r="AA231" s="10" t="str">
        <f ca="1">HYPERLINK("#"&amp;CELL("direccion",Tabla_471071!A227),"224")</f>
        <v>224</v>
      </c>
      <c r="AB231" s="10" t="str">
        <f ca="1">HYPERLINK("#"&amp;CELL("direccion",Tabla_471062!A227),"224")</f>
        <v>224</v>
      </c>
      <c r="AC231" s="10" t="str">
        <f ca="1">HYPERLINK("#"&amp;CELL("direccion",Tabla_471074!A227),"224")</f>
        <v>224</v>
      </c>
      <c r="AD231" s="5" t="s">
        <v>213</v>
      </c>
      <c r="AE231" s="3">
        <v>46203</v>
      </c>
    </row>
    <row r="232" spans="1:31" x14ac:dyDescent="0.25">
      <c r="A232" s="5">
        <v>2026</v>
      </c>
      <c r="B232" s="3">
        <v>46113</v>
      </c>
      <c r="C232" s="3">
        <v>46203</v>
      </c>
      <c r="D232" s="5" t="s">
        <v>84</v>
      </c>
      <c r="E232" s="5">
        <v>89</v>
      </c>
      <c r="F232" s="5" t="s">
        <v>322</v>
      </c>
      <c r="G232" s="5" t="s">
        <v>322</v>
      </c>
      <c r="H232" s="5" t="s">
        <v>225</v>
      </c>
      <c r="I232" s="5" t="s">
        <v>776</v>
      </c>
      <c r="J232" s="5" t="s">
        <v>777</v>
      </c>
      <c r="K232" s="5" t="s">
        <v>778</v>
      </c>
      <c r="L232" s="5" t="s">
        <v>91</v>
      </c>
      <c r="M232" s="5">
        <v>8626</v>
      </c>
      <c r="N232" s="5" t="s">
        <v>212</v>
      </c>
      <c r="O232" s="5">
        <v>7562.73</v>
      </c>
      <c r="P232" s="5" t="s">
        <v>212</v>
      </c>
      <c r="Q232" s="10" t="str">
        <f ca="1">HYPERLINK("#"&amp;CELL("direccion",Tabla_471065!A228),"225")</f>
        <v>225</v>
      </c>
      <c r="R232" s="10" t="str">
        <f ca="1">HYPERLINK("#"&amp;CELL("direccion",Tabla_471039!A228),"225")</f>
        <v>225</v>
      </c>
      <c r="S232" s="10" t="str">
        <f ca="1">HYPERLINK("#"&amp;CELL("direccion",Tabla_471067!A228),"225")</f>
        <v>225</v>
      </c>
      <c r="T232" s="10" t="str">
        <f ca="1">HYPERLINK("#"&amp;CELL("direccion",Tabla_471023!A228),"225")</f>
        <v>225</v>
      </c>
      <c r="U232" s="10" t="str">
        <f ca="1">HYPERLINK("#"&amp;CELL("direccion",Tabla_471047!A228),"225")</f>
        <v>225</v>
      </c>
      <c r="V232" s="10" t="str">
        <f ca="1">HYPERLINK("#"&amp;CELL("direccion",Tabla_471030!A228),"225")</f>
        <v>225</v>
      </c>
      <c r="W232" s="10" t="str">
        <f ca="1">HYPERLINK("#"&amp;CELL("direccion",Tabla_471041!A228),"225")</f>
        <v>225</v>
      </c>
      <c r="X232" s="10" t="str">
        <f ca="1">HYPERLINK("#"&amp;CELL("direccion",Tabla_471031!A228),"225")</f>
        <v>225</v>
      </c>
      <c r="Y232" s="10" t="str">
        <f ca="1">HYPERLINK("#"&amp;CELL("direccion",Tabla_471032!A228),"225")</f>
        <v>225</v>
      </c>
      <c r="Z232" s="10" t="str">
        <f ca="1">HYPERLINK("#"&amp;CELL("direccion",Tabla_471059!A228),"225")</f>
        <v>225</v>
      </c>
      <c r="AA232" s="10" t="str">
        <f ca="1">HYPERLINK("#"&amp;CELL("direccion",Tabla_471071!A228),"225")</f>
        <v>225</v>
      </c>
      <c r="AB232" s="10" t="str">
        <f ca="1">HYPERLINK("#"&amp;CELL("direccion",Tabla_471062!A228),"225")</f>
        <v>225</v>
      </c>
      <c r="AC232" s="10" t="str">
        <f ca="1">HYPERLINK("#"&amp;CELL("direccion",Tabla_471074!A228),"225")</f>
        <v>225</v>
      </c>
      <c r="AD232" s="5" t="s">
        <v>213</v>
      </c>
      <c r="AE232" s="3">
        <v>46203</v>
      </c>
    </row>
    <row r="233" spans="1:31" x14ac:dyDescent="0.25">
      <c r="A233" s="5">
        <v>2026</v>
      </c>
      <c r="B233" s="3">
        <v>46113</v>
      </c>
      <c r="C233" s="3">
        <v>46203</v>
      </c>
      <c r="D233" s="5" t="s">
        <v>84</v>
      </c>
      <c r="E233" s="5">
        <v>89</v>
      </c>
      <c r="F233" s="5" t="s">
        <v>322</v>
      </c>
      <c r="G233" s="5" t="s">
        <v>322</v>
      </c>
      <c r="H233" s="5" t="s">
        <v>225</v>
      </c>
      <c r="I233" s="5" t="s">
        <v>779</v>
      </c>
      <c r="J233" s="5" t="s">
        <v>780</v>
      </c>
      <c r="K233" s="5" t="s">
        <v>406</v>
      </c>
      <c r="L233" s="5" t="s">
        <v>91</v>
      </c>
      <c r="M233" s="5">
        <v>8626</v>
      </c>
      <c r="N233" s="5" t="s">
        <v>212</v>
      </c>
      <c r="O233" s="5">
        <v>7562.73</v>
      </c>
      <c r="P233" s="5" t="s">
        <v>212</v>
      </c>
      <c r="Q233" s="10" t="str">
        <f ca="1">HYPERLINK("#"&amp;CELL("direccion",Tabla_471065!A229),"226")</f>
        <v>226</v>
      </c>
      <c r="R233" s="10" t="str">
        <f ca="1">HYPERLINK("#"&amp;CELL("direccion",Tabla_471039!A229),"226")</f>
        <v>226</v>
      </c>
      <c r="S233" s="10" t="str">
        <f ca="1">HYPERLINK("#"&amp;CELL("direccion",Tabla_471067!A229),"226")</f>
        <v>226</v>
      </c>
      <c r="T233" s="10" t="str">
        <f ca="1">HYPERLINK("#"&amp;CELL("direccion",Tabla_471023!A229),"226")</f>
        <v>226</v>
      </c>
      <c r="U233" s="10" t="str">
        <f ca="1">HYPERLINK("#"&amp;CELL("direccion",Tabla_471047!A229),"226")</f>
        <v>226</v>
      </c>
      <c r="V233" s="10" t="str">
        <f ca="1">HYPERLINK("#"&amp;CELL("direccion",Tabla_471030!A229),"226")</f>
        <v>226</v>
      </c>
      <c r="W233" s="10" t="str">
        <f ca="1">HYPERLINK("#"&amp;CELL("direccion",Tabla_471041!A229),"226")</f>
        <v>226</v>
      </c>
      <c r="X233" s="10" t="str">
        <f ca="1">HYPERLINK("#"&amp;CELL("direccion",Tabla_471031!A229),"226")</f>
        <v>226</v>
      </c>
      <c r="Y233" s="10" t="str">
        <f ca="1">HYPERLINK("#"&amp;CELL("direccion",Tabla_471032!A229),"226")</f>
        <v>226</v>
      </c>
      <c r="Z233" s="10" t="str">
        <f ca="1">HYPERLINK("#"&amp;CELL("direccion",Tabla_471059!A229),"226")</f>
        <v>226</v>
      </c>
      <c r="AA233" s="10" t="str">
        <f ca="1">HYPERLINK("#"&amp;CELL("direccion",Tabla_471071!A229),"226")</f>
        <v>226</v>
      </c>
      <c r="AB233" s="10" t="str">
        <f ca="1">HYPERLINK("#"&amp;CELL("direccion",Tabla_471062!A229),"226")</f>
        <v>226</v>
      </c>
      <c r="AC233" s="10" t="str">
        <f ca="1">HYPERLINK("#"&amp;CELL("direccion",Tabla_471074!A229),"226")</f>
        <v>226</v>
      </c>
      <c r="AD233" s="5" t="s">
        <v>213</v>
      </c>
      <c r="AE233" s="3">
        <v>46203</v>
      </c>
    </row>
    <row r="234" spans="1:31" x14ac:dyDescent="0.25">
      <c r="A234" s="5">
        <v>2026</v>
      </c>
      <c r="B234" s="3">
        <v>46113</v>
      </c>
      <c r="C234" s="3">
        <v>46203</v>
      </c>
      <c r="D234" s="5" t="s">
        <v>89</v>
      </c>
      <c r="E234" s="5">
        <v>1120</v>
      </c>
      <c r="F234" s="5" t="s">
        <v>345</v>
      </c>
      <c r="G234" s="5" t="s">
        <v>345</v>
      </c>
      <c r="H234" s="5" t="s">
        <v>225</v>
      </c>
      <c r="I234" s="5" t="s">
        <v>539</v>
      </c>
      <c r="J234" s="5" t="s">
        <v>781</v>
      </c>
      <c r="K234" s="5" t="s">
        <v>782</v>
      </c>
      <c r="L234" s="5" t="s">
        <v>91</v>
      </c>
      <c r="M234" s="5">
        <v>9716</v>
      </c>
      <c r="N234" s="5" t="s">
        <v>212</v>
      </c>
      <c r="O234" s="5">
        <v>8976</v>
      </c>
      <c r="P234" s="5" t="s">
        <v>212</v>
      </c>
      <c r="Q234" s="10" t="str">
        <f ca="1">HYPERLINK("#"&amp;CELL("direccion",Tabla_471065!A230),"227")</f>
        <v>227</v>
      </c>
      <c r="R234" s="10" t="str">
        <f ca="1">HYPERLINK("#"&amp;CELL("direccion",Tabla_471039!A230),"227")</f>
        <v>227</v>
      </c>
      <c r="S234" s="10" t="str">
        <f ca="1">HYPERLINK("#"&amp;CELL("direccion",Tabla_471067!A230),"227")</f>
        <v>227</v>
      </c>
      <c r="T234" s="10" t="str">
        <f ca="1">HYPERLINK("#"&amp;CELL("direccion",Tabla_471023!A230),"227")</f>
        <v>227</v>
      </c>
      <c r="U234" s="10" t="str">
        <f ca="1">HYPERLINK("#"&amp;CELL("direccion",Tabla_471047!A230),"227")</f>
        <v>227</v>
      </c>
      <c r="V234" s="10" t="str">
        <f ca="1">HYPERLINK("#"&amp;CELL("direccion",Tabla_471030!A230),"227")</f>
        <v>227</v>
      </c>
      <c r="W234" s="10" t="str">
        <f ca="1">HYPERLINK("#"&amp;CELL("direccion",Tabla_471041!A230),"227")</f>
        <v>227</v>
      </c>
      <c r="X234" s="10" t="str">
        <f ca="1">HYPERLINK("#"&amp;CELL("direccion",Tabla_471031!A230),"227")</f>
        <v>227</v>
      </c>
      <c r="Y234" s="10" t="str">
        <f ca="1">HYPERLINK("#"&amp;CELL("direccion",Tabla_471032!A230),"227")</f>
        <v>227</v>
      </c>
      <c r="Z234" s="10" t="str">
        <f ca="1">HYPERLINK("#"&amp;CELL("direccion",Tabla_471059!A230),"227")</f>
        <v>227</v>
      </c>
      <c r="AA234" s="10" t="str">
        <f ca="1">HYPERLINK("#"&amp;CELL("direccion",Tabla_471071!A230),"227")</f>
        <v>227</v>
      </c>
      <c r="AB234" s="10" t="str">
        <f ca="1">HYPERLINK("#"&amp;CELL("direccion",Tabla_471062!A230),"227")</f>
        <v>227</v>
      </c>
      <c r="AC234" s="10" t="str">
        <f ca="1">HYPERLINK("#"&amp;CELL("direccion",Tabla_471074!A230),"227")</f>
        <v>227</v>
      </c>
      <c r="AD234" s="5" t="s">
        <v>213</v>
      </c>
      <c r="AE234" s="3">
        <v>46203</v>
      </c>
    </row>
    <row r="235" spans="1:31" x14ac:dyDescent="0.25">
      <c r="A235" s="5">
        <v>2026</v>
      </c>
      <c r="B235" s="3">
        <v>46113</v>
      </c>
      <c r="C235" s="3">
        <v>46203</v>
      </c>
      <c r="D235" s="5" t="s">
        <v>89</v>
      </c>
      <c r="E235" s="5">
        <v>1140</v>
      </c>
      <c r="F235" s="5" t="s">
        <v>345</v>
      </c>
      <c r="G235" s="5" t="s">
        <v>345</v>
      </c>
      <c r="H235" s="5" t="s">
        <v>225</v>
      </c>
      <c r="I235" s="5" t="s">
        <v>364</v>
      </c>
      <c r="J235" s="5" t="s">
        <v>382</v>
      </c>
      <c r="K235" s="5" t="s">
        <v>783</v>
      </c>
      <c r="L235" s="5" t="s">
        <v>91</v>
      </c>
      <c r="M235" s="5">
        <v>18700</v>
      </c>
      <c r="N235" s="5" t="s">
        <v>212</v>
      </c>
      <c r="O235" s="5">
        <v>16373.68</v>
      </c>
      <c r="P235" s="5" t="s">
        <v>212</v>
      </c>
      <c r="Q235" s="10" t="str">
        <f ca="1">HYPERLINK("#"&amp;CELL("direccion",Tabla_471065!A231),"228")</f>
        <v>228</v>
      </c>
      <c r="R235" s="10" t="str">
        <f ca="1">HYPERLINK("#"&amp;CELL("direccion",Tabla_471039!A231),"228")</f>
        <v>228</v>
      </c>
      <c r="S235" s="10" t="str">
        <f ca="1">HYPERLINK("#"&amp;CELL("direccion",Tabla_471067!A231),"228")</f>
        <v>228</v>
      </c>
      <c r="T235" s="10" t="str">
        <f ca="1">HYPERLINK("#"&amp;CELL("direccion",Tabla_471023!A231),"228")</f>
        <v>228</v>
      </c>
      <c r="U235" s="10" t="str">
        <f ca="1">HYPERLINK("#"&amp;CELL("direccion",Tabla_471047!A231),"228")</f>
        <v>228</v>
      </c>
      <c r="V235" s="10" t="str">
        <f ca="1">HYPERLINK("#"&amp;CELL("direccion",Tabla_471030!A231),"228")</f>
        <v>228</v>
      </c>
      <c r="W235" s="10" t="str">
        <f ca="1">HYPERLINK("#"&amp;CELL("direccion",Tabla_471041!A231),"228")</f>
        <v>228</v>
      </c>
      <c r="X235" s="10" t="str">
        <f ca="1">HYPERLINK("#"&amp;CELL("direccion",Tabla_471031!A231),"228")</f>
        <v>228</v>
      </c>
      <c r="Y235" s="10" t="str">
        <f ca="1">HYPERLINK("#"&amp;CELL("direccion",Tabla_471032!A231),"228")</f>
        <v>228</v>
      </c>
      <c r="Z235" s="10" t="str">
        <f ca="1">HYPERLINK("#"&amp;CELL("direccion",Tabla_471059!A231),"228")</f>
        <v>228</v>
      </c>
      <c r="AA235" s="10" t="str">
        <f ca="1">HYPERLINK("#"&amp;CELL("direccion",Tabla_471071!A231),"228")</f>
        <v>228</v>
      </c>
      <c r="AB235" s="10" t="str">
        <f ca="1">HYPERLINK("#"&amp;CELL("direccion",Tabla_471062!A231),"228")</f>
        <v>228</v>
      </c>
      <c r="AC235" s="10" t="str">
        <f ca="1">HYPERLINK("#"&amp;CELL("direccion",Tabla_471074!A231),"228")</f>
        <v>228</v>
      </c>
      <c r="AD235" s="5" t="s">
        <v>213</v>
      </c>
      <c r="AE235" s="3">
        <v>46203</v>
      </c>
    </row>
    <row r="236" spans="1:31" x14ac:dyDescent="0.25">
      <c r="A236" s="5">
        <v>2026</v>
      </c>
      <c r="B236" s="3">
        <v>46113</v>
      </c>
      <c r="C236" s="3">
        <v>46203</v>
      </c>
      <c r="D236" s="5" t="s">
        <v>89</v>
      </c>
      <c r="E236" s="5">
        <v>1148</v>
      </c>
      <c r="F236" s="5" t="s">
        <v>345</v>
      </c>
      <c r="G236" s="5" t="s">
        <v>345</v>
      </c>
      <c r="H236" s="5" t="s">
        <v>225</v>
      </c>
      <c r="I236" s="5" t="s">
        <v>784</v>
      </c>
      <c r="J236" s="5" t="s">
        <v>466</v>
      </c>
      <c r="K236" s="5" t="s">
        <v>400</v>
      </c>
      <c r="L236" s="5" t="s">
        <v>91</v>
      </c>
      <c r="M236" s="5">
        <v>29100</v>
      </c>
      <c r="N236" s="5" t="s">
        <v>212</v>
      </c>
      <c r="O236" s="5">
        <v>24552.240000000002</v>
      </c>
      <c r="P236" s="5" t="s">
        <v>212</v>
      </c>
      <c r="Q236" s="10" t="str">
        <f ca="1">HYPERLINK("#"&amp;CELL("direccion",Tabla_471065!A232),"229")</f>
        <v>229</v>
      </c>
      <c r="R236" s="10" t="str">
        <f ca="1">HYPERLINK("#"&amp;CELL("direccion",Tabla_471039!A232),"229")</f>
        <v>229</v>
      </c>
      <c r="S236" s="10" t="str">
        <f ca="1">HYPERLINK("#"&amp;CELL("direccion",Tabla_471067!A232),"229")</f>
        <v>229</v>
      </c>
      <c r="T236" s="10" t="str">
        <f ca="1">HYPERLINK("#"&amp;CELL("direccion",Tabla_471023!A232),"229")</f>
        <v>229</v>
      </c>
      <c r="U236" s="10" t="str">
        <f ca="1">HYPERLINK("#"&amp;CELL("direccion",Tabla_471047!A232),"229")</f>
        <v>229</v>
      </c>
      <c r="V236" s="10" t="str">
        <f ca="1">HYPERLINK("#"&amp;CELL("direccion",Tabla_471030!A232),"229")</f>
        <v>229</v>
      </c>
      <c r="W236" s="10" t="str">
        <f ca="1">HYPERLINK("#"&amp;CELL("direccion",Tabla_471041!A232),"229")</f>
        <v>229</v>
      </c>
      <c r="X236" s="10" t="str">
        <f ca="1">HYPERLINK("#"&amp;CELL("direccion",Tabla_471031!A232),"229")</f>
        <v>229</v>
      </c>
      <c r="Y236" s="10" t="str">
        <f ca="1">HYPERLINK("#"&amp;CELL("direccion",Tabla_471032!A232),"229")</f>
        <v>229</v>
      </c>
      <c r="Z236" s="10" t="str">
        <f ca="1">HYPERLINK("#"&amp;CELL("direccion",Tabla_471059!A232),"229")</f>
        <v>229</v>
      </c>
      <c r="AA236" s="10" t="str">
        <f ca="1">HYPERLINK("#"&amp;CELL("direccion",Tabla_471071!A232),"229")</f>
        <v>229</v>
      </c>
      <c r="AB236" s="10" t="str">
        <f ca="1">HYPERLINK("#"&amp;CELL("direccion",Tabla_471062!A232),"229")</f>
        <v>229</v>
      </c>
      <c r="AC236" s="10" t="str">
        <f ca="1">HYPERLINK("#"&amp;CELL("direccion",Tabla_471074!A232),"229")</f>
        <v>229</v>
      </c>
      <c r="AD236" s="5" t="s">
        <v>213</v>
      </c>
      <c r="AE236" s="3">
        <v>46203</v>
      </c>
    </row>
    <row r="237" spans="1:31" x14ac:dyDescent="0.25">
      <c r="A237" s="5">
        <v>2026</v>
      </c>
      <c r="B237" s="3">
        <v>46113</v>
      </c>
      <c r="C237" s="3">
        <v>46203</v>
      </c>
      <c r="D237" s="5" t="s">
        <v>89</v>
      </c>
      <c r="E237" s="5">
        <v>1145</v>
      </c>
      <c r="F237" s="5" t="s">
        <v>345</v>
      </c>
      <c r="G237" s="5" t="s">
        <v>345</v>
      </c>
      <c r="H237" s="5" t="s">
        <v>225</v>
      </c>
      <c r="I237" s="5" t="s">
        <v>695</v>
      </c>
      <c r="J237" s="5" t="s">
        <v>479</v>
      </c>
      <c r="K237" s="5" t="s">
        <v>785</v>
      </c>
      <c r="L237" s="5" t="s">
        <v>92</v>
      </c>
      <c r="M237" s="5">
        <v>23800</v>
      </c>
      <c r="N237" s="5" t="s">
        <v>212</v>
      </c>
      <c r="O237" s="5">
        <v>20384.32</v>
      </c>
      <c r="P237" s="5" t="s">
        <v>212</v>
      </c>
      <c r="Q237" s="10" t="str">
        <f ca="1">HYPERLINK("#"&amp;CELL("direccion",Tabla_471065!A233),"230")</f>
        <v>230</v>
      </c>
      <c r="R237" s="10" t="str">
        <f ca="1">HYPERLINK("#"&amp;CELL("direccion",Tabla_471039!A233),"230")</f>
        <v>230</v>
      </c>
      <c r="S237" s="10" t="str">
        <f ca="1">HYPERLINK("#"&amp;CELL("direccion",Tabla_471067!A233),"230")</f>
        <v>230</v>
      </c>
      <c r="T237" s="10" t="str">
        <f ca="1">HYPERLINK("#"&amp;CELL("direccion",Tabla_471023!A233),"230")</f>
        <v>230</v>
      </c>
      <c r="U237" s="10" t="str">
        <f ca="1">HYPERLINK("#"&amp;CELL("direccion",Tabla_471047!A233),"230")</f>
        <v>230</v>
      </c>
      <c r="V237" s="10" t="str">
        <f ca="1">HYPERLINK("#"&amp;CELL("direccion",Tabla_471030!A233),"230")</f>
        <v>230</v>
      </c>
      <c r="W237" s="10" t="str">
        <f ca="1">HYPERLINK("#"&amp;CELL("direccion",Tabla_471041!A233),"230")</f>
        <v>230</v>
      </c>
      <c r="X237" s="10" t="str">
        <f ca="1">HYPERLINK("#"&amp;CELL("direccion",Tabla_471031!A233),"230")</f>
        <v>230</v>
      </c>
      <c r="Y237" s="10" t="str">
        <f ca="1">HYPERLINK("#"&amp;CELL("direccion",Tabla_471032!A233),"230")</f>
        <v>230</v>
      </c>
      <c r="Z237" s="10" t="str">
        <f ca="1">HYPERLINK("#"&amp;CELL("direccion",Tabla_471059!A233),"230")</f>
        <v>230</v>
      </c>
      <c r="AA237" s="10" t="str">
        <f ca="1">HYPERLINK("#"&amp;CELL("direccion",Tabla_471071!A233),"230")</f>
        <v>230</v>
      </c>
      <c r="AB237" s="10" t="str">
        <f ca="1">HYPERLINK("#"&amp;CELL("direccion",Tabla_471062!A233),"230")</f>
        <v>230</v>
      </c>
      <c r="AC237" s="10" t="str">
        <f ca="1">HYPERLINK("#"&amp;CELL("direccion",Tabla_471074!A233),"230")</f>
        <v>230</v>
      </c>
      <c r="AD237" s="5" t="s">
        <v>213</v>
      </c>
      <c r="AE237" s="3">
        <v>46203</v>
      </c>
    </row>
    <row r="238" spans="1:31" x14ac:dyDescent="0.25">
      <c r="A238" s="5">
        <v>2026</v>
      </c>
      <c r="B238" s="3">
        <v>46113</v>
      </c>
      <c r="C238" s="3">
        <v>46203</v>
      </c>
      <c r="D238" s="5" t="s">
        <v>89</v>
      </c>
      <c r="E238" s="5">
        <v>1145</v>
      </c>
      <c r="F238" s="5" t="s">
        <v>345</v>
      </c>
      <c r="G238" s="5" t="s">
        <v>345</v>
      </c>
      <c r="H238" s="5" t="s">
        <v>225</v>
      </c>
      <c r="I238" s="5" t="s">
        <v>565</v>
      </c>
      <c r="J238" s="5" t="s">
        <v>786</v>
      </c>
      <c r="K238" s="5" t="s">
        <v>373</v>
      </c>
      <c r="L238" s="5" t="s">
        <v>91</v>
      </c>
      <c r="M238" s="5">
        <v>23800</v>
      </c>
      <c r="N238" s="5" t="s">
        <v>212</v>
      </c>
      <c r="O238" s="5">
        <v>20384.32</v>
      </c>
      <c r="P238" s="5" t="s">
        <v>212</v>
      </c>
      <c r="Q238" s="10" t="str">
        <f ca="1">HYPERLINK("#"&amp;CELL("direccion",Tabla_471065!A234),"231")</f>
        <v>231</v>
      </c>
      <c r="R238" s="10" t="str">
        <f ca="1">HYPERLINK("#"&amp;CELL("direccion",Tabla_471039!A234),"231")</f>
        <v>231</v>
      </c>
      <c r="S238" s="10" t="str">
        <f ca="1">HYPERLINK("#"&amp;CELL("direccion",Tabla_471067!A234),"231")</f>
        <v>231</v>
      </c>
      <c r="T238" s="10" t="str">
        <f ca="1">HYPERLINK("#"&amp;CELL("direccion",Tabla_471023!A234),"231")</f>
        <v>231</v>
      </c>
      <c r="U238" s="10" t="str">
        <f ca="1">HYPERLINK("#"&amp;CELL("direccion",Tabla_471047!A234),"231")</f>
        <v>231</v>
      </c>
      <c r="V238" s="10" t="str">
        <f ca="1">HYPERLINK("#"&amp;CELL("direccion",Tabla_471030!A234),"231")</f>
        <v>231</v>
      </c>
      <c r="W238" s="10" t="str">
        <f ca="1">HYPERLINK("#"&amp;CELL("direccion",Tabla_471041!A234),"231")</f>
        <v>231</v>
      </c>
      <c r="X238" s="10" t="str">
        <f ca="1">HYPERLINK("#"&amp;CELL("direccion",Tabla_471031!A234),"231")</f>
        <v>231</v>
      </c>
      <c r="Y238" s="10" t="str">
        <f ca="1">HYPERLINK("#"&amp;CELL("direccion",Tabla_471032!A234),"231")</f>
        <v>231</v>
      </c>
      <c r="Z238" s="10" t="str">
        <f ca="1">HYPERLINK("#"&amp;CELL("direccion",Tabla_471059!A234),"231")</f>
        <v>231</v>
      </c>
      <c r="AA238" s="10" t="str">
        <f ca="1">HYPERLINK("#"&amp;CELL("direccion",Tabla_471071!A234),"231")</f>
        <v>231</v>
      </c>
      <c r="AB238" s="10" t="str">
        <f ca="1">HYPERLINK("#"&amp;CELL("direccion",Tabla_471062!A234),"231")</f>
        <v>231</v>
      </c>
      <c r="AC238" s="10" t="str">
        <f ca="1">HYPERLINK("#"&amp;CELL("direccion",Tabla_471074!A234),"231")</f>
        <v>231</v>
      </c>
      <c r="AD238" s="5" t="s">
        <v>213</v>
      </c>
      <c r="AE238" s="3">
        <v>46203</v>
      </c>
    </row>
    <row r="239" spans="1:31" x14ac:dyDescent="0.25">
      <c r="A239" s="5">
        <v>2026</v>
      </c>
      <c r="B239" s="3">
        <v>46113</v>
      </c>
      <c r="C239" s="3">
        <v>46203</v>
      </c>
      <c r="D239" s="5" t="s">
        <v>89</v>
      </c>
      <c r="E239" s="5">
        <v>1150</v>
      </c>
      <c r="F239" s="5" t="s">
        <v>345</v>
      </c>
      <c r="G239" s="5" t="s">
        <v>345</v>
      </c>
      <c r="H239" s="5" t="s">
        <v>225</v>
      </c>
      <c r="I239" s="5" t="s">
        <v>787</v>
      </c>
      <c r="J239" s="5" t="s">
        <v>371</v>
      </c>
      <c r="K239" s="5" t="s">
        <v>466</v>
      </c>
      <c r="L239" s="5" t="s">
        <v>91</v>
      </c>
      <c r="M239" s="5">
        <v>34300</v>
      </c>
      <c r="N239" s="5" t="s">
        <v>212</v>
      </c>
      <c r="O239" s="5">
        <v>28575.35</v>
      </c>
      <c r="P239" s="5" t="s">
        <v>212</v>
      </c>
      <c r="Q239" s="10" t="str">
        <f ca="1">HYPERLINK("#"&amp;CELL("direccion",Tabla_471065!A235),"232")</f>
        <v>232</v>
      </c>
      <c r="R239" s="10" t="str">
        <f ca="1">HYPERLINK("#"&amp;CELL("direccion",Tabla_471039!A235),"232")</f>
        <v>232</v>
      </c>
      <c r="S239" s="10" t="str">
        <f ca="1">HYPERLINK("#"&amp;CELL("direccion",Tabla_471067!A235),"232")</f>
        <v>232</v>
      </c>
      <c r="T239" s="10" t="str">
        <f ca="1">HYPERLINK("#"&amp;CELL("direccion",Tabla_471023!A235),"232")</f>
        <v>232</v>
      </c>
      <c r="U239" s="10" t="str">
        <f ca="1">HYPERLINK("#"&amp;CELL("direccion",Tabla_471047!A235),"232")</f>
        <v>232</v>
      </c>
      <c r="V239" s="10" t="str">
        <f ca="1">HYPERLINK("#"&amp;CELL("direccion",Tabla_471030!A235),"232")</f>
        <v>232</v>
      </c>
      <c r="W239" s="10" t="str">
        <f ca="1">HYPERLINK("#"&amp;CELL("direccion",Tabla_471041!A235),"232")</f>
        <v>232</v>
      </c>
      <c r="X239" s="10" t="str">
        <f ca="1">HYPERLINK("#"&amp;CELL("direccion",Tabla_471031!A235),"232")</f>
        <v>232</v>
      </c>
      <c r="Y239" s="10" t="str">
        <f ca="1">HYPERLINK("#"&amp;CELL("direccion",Tabla_471032!A235),"232")</f>
        <v>232</v>
      </c>
      <c r="Z239" s="10" t="str">
        <f ca="1">HYPERLINK("#"&amp;CELL("direccion",Tabla_471059!A235),"232")</f>
        <v>232</v>
      </c>
      <c r="AA239" s="10" t="str">
        <f ca="1">HYPERLINK("#"&amp;CELL("direccion",Tabla_471071!A235),"232")</f>
        <v>232</v>
      </c>
      <c r="AB239" s="10" t="str">
        <f ca="1">HYPERLINK("#"&amp;CELL("direccion",Tabla_471062!A235),"232")</f>
        <v>232</v>
      </c>
      <c r="AC239" s="10" t="str">
        <f ca="1">HYPERLINK("#"&amp;CELL("direccion",Tabla_471074!A235),"232")</f>
        <v>232</v>
      </c>
      <c r="AD239" s="5" t="s">
        <v>213</v>
      </c>
      <c r="AE239" s="3">
        <v>46203</v>
      </c>
    </row>
    <row r="240" spans="1:31" x14ac:dyDescent="0.25">
      <c r="A240" s="5">
        <v>2026</v>
      </c>
      <c r="B240" s="3">
        <v>46113</v>
      </c>
      <c r="C240" s="3">
        <v>46203</v>
      </c>
      <c r="D240" s="5" t="s">
        <v>89</v>
      </c>
      <c r="E240" s="5">
        <v>1150</v>
      </c>
      <c r="F240" s="5" t="s">
        <v>345</v>
      </c>
      <c r="G240" s="5" t="s">
        <v>345</v>
      </c>
      <c r="H240" s="5" t="s">
        <v>225</v>
      </c>
      <c r="I240" s="5" t="s">
        <v>482</v>
      </c>
      <c r="J240" s="5" t="s">
        <v>788</v>
      </c>
      <c r="K240" s="5" t="s">
        <v>486</v>
      </c>
      <c r="L240" s="5" t="s">
        <v>91</v>
      </c>
      <c r="M240" s="5">
        <v>34300</v>
      </c>
      <c r="N240" s="5" t="s">
        <v>212</v>
      </c>
      <c r="O240" s="5">
        <v>28575.35</v>
      </c>
      <c r="P240" s="5" t="s">
        <v>212</v>
      </c>
      <c r="Q240" s="10" t="str">
        <f ca="1">HYPERLINK("#"&amp;CELL("direccion",Tabla_471065!A236),"233")</f>
        <v>233</v>
      </c>
      <c r="R240" s="10" t="str">
        <f ca="1">HYPERLINK("#"&amp;CELL("direccion",Tabla_471039!A236),"233")</f>
        <v>233</v>
      </c>
      <c r="S240" s="10" t="str">
        <f ca="1">HYPERLINK("#"&amp;CELL("direccion",Tabla_471067!A236),"233")</f>
        <v>233</v>
      </c>
      <c r="T240" s="10" t="str">
        <f ca="1">HYPERLINK("#"&amp;CELL("direccion",Tabla_471023!A236),"233")</f>
        <v>233</v>
      </c>
      <c r="U240" s="10" t="str">
        <f ca="1">HYPERLINK("#"&amp;CELL("direccion",Tabla_471047!A236),"233")</f>
        <v>233</v>
      </c>
      <c r="V240" s="10" t="str">
        <f ca="1">HYPERLINK("#"&amp;CELL("direccion",Tabla_471030!A236),"233")</f>
        <v>233</v>
      </c>
      <c r="W240" s="10" t="str">
        <f ca="1">HYPERLINK("#"&amp;CELL("direccion",Tabla_471041!A236),"233")</f>
        <v>233</v>
      </c>
      <c r="X240" s="10" t="str">
        <f ca="1">HYPERLINK("#"&amp;CELL("direccion",Tabla_471031!A236),"233")</f>
        <v>233</v>
      </c>
      <c r="Y240" s="10" t="str">
        <f ca="1">HYPERLINK("#"&amp;CELL("direccion",Tabla_471032!A236),"233")</f>
        <v>233</v>
      </c>
      <c r="Z240" s="10" t="str">
        <f ca="1">HYPERLINK("#"&amp;CELL("direccion",Tabla_471059!A236),"233")</f>
        <v>233</v>
      </c>
      <c r="AA240" s="10" t="str">
        <f ca="1">HYPERLINK("#"&amp;CELL("direccion",Tabla_471071!A236),"233")</f>
        <v>233</v>
      </c>
      <c r="AB240" s="10" t="str">
        <f ca="1">HYPERLINK("#"&amp;CELL("direccion",Tabla_471062!A236),"233")</f>
        <v>233</v>
      </c>
      <c r="AC240" s="10" t="str">
        <f ca="1">HYPERLINK("#"&amp;CELL("direccion",Tabla_471074!A236),"233")</f>
        <v>233</v>
      </c>
      <c r="AD240" s="5" t="s">
        <v>213</v>
      </c>
      <c r="AE240" s="3">
        <v>46203</v>
      </c>
    </row>
    <row r="241" spans="1:31" x14ac:dyDescent="0.25">
      <c r="A241" s="5">
        <v>2026</v>
      </c>
      <c r="B241" s="3">
        <v>46113</v>
      </c>
      <c r="C241" s="3">
        <v>46203</v>
      </c>
      <c r="D241" s="5" t="s">
        <v>89</v>
      </c>
      <c r="E241" s="5">
        <v>1140</v>
      </c>
      <c r="F241" s="5" t="s">
        <v>345</v>
      </c>
      <c r="G241" s="5" t="s">
        <v>345</v>
      </c>
      <c r="H241" s="5" t="s">
        <v>225</v>
      </c>
      <c r="I241" s="5" t="s">
        <v>789</v>
      </c>
      <c r="J241" s="5" t="s">
        <v>714</v>
      </c>
      <c r="K241" s="5" t="s">
        <v>373</v>
      </c>
      <c r="L241" s="5" t="s">
        <v>91</v>
      </c>
      <c r="M241" s="5">
        <v>18700</v>
      </c>
      <c r="N241" s="5" t="s">
        <v>212</v>
      </c>
      <c r="O241" s="5">
        <v>16373.68</v>
      </c>
      <c r="P241" s="5" t="s">
        <v>212</v>
      </c>
      <c r="Q241" s="10" t="str">
        <f ca="1">HYPERLINK("#"&amp;CELL("direccion",Tabla_471065!A237),"234")</f>
        <v>234</v>
      </c>
      <c r="R241" s="10" t="str">
        <f ca="1">HYPERLINK("#"&amp;CELL("direccion",Tabla_471039!A237),"234")</f>
        <v>234</v>
      </c>
      <c r="S241" s="10" t="str">
        <f ca="1">HYPERLINK("#"&amp;CELL("direccion",Tabla_471067!A237),"234")</f>
        <v>234</v>
      </c>
      <c r="T241" s="10" t="str">
        <f ca="1">HYPERLINK("#"&amp;CELL("direccion",Tabla_471023!A237),"234")</f>
        <v>234</v>
      </c>
      <c r="U241" s="10" t="str">
        <f ca="1">HYPERLINK("#"&amp;CELL("direccion",Tabla_471047!A237),"234")</f>
        <v>234</v>
      </c>
      <c r="V241" s="10" t="str">
        <f ca="1">HYPERLINK("#"&amp;CELL("direccion",Tabla_471030!A237),"234")</f>
        <v>234</v>
      </c>
      <c r="W241" s="10" t="str">
        <f ca="1">HYPERLINK("#"&amp;CELL("direccion",Tabla_471041!A237),"234")</f>
        <v>234</v>
      </c>
      <c r="X241" s="10" t="str">
        <f ca="1">HYPERLINK("#"&amp;CELL("direccion",Tabla_471031!A237),"234")</f>
        <v>234</v>
      </c>
      <c r="Y241" s="10" t="str">
        <f ca="1">HYPERLINK("#"&amp;CELL("direccion",Tabla_471032!A237),"234")</f>
        <v>234</v>
      </c>
      <c r="Z241" s="10" t="str">
        <f ca="1">HYPERLINK("#"&amp;CELL("direccion",Tabla_471059!A237),"234")</f>
        <v>234</v>
      </c>
      <c r="AA241" s="10" t="str">
        <f ca="1">HYPERLINK("#"&amp;CELL("direccion",Tabla_471071!A237),"234")</f>
        <v>234</v>
      </c>
      <c r="AB241" s="10" t="str">
        <f ca="1">HYPERLINK("#"&amp;CELL("direccion",Tabla_471062!A237),"234")</f>
        <v>234</v>
      </c>
      <c r="AC241" s="10" t="str">
        <f ca="1">HYPERLINK("#"&amp;CELL("direccion",Tabla_471074!A237),"234")</f>
        <v>234</v>
      </c>
      <c r="AD241" s="5" t="s">
        <v>213</v>
      </c>
      <c r="AE241" s="3">
        <v>46203</v>
      </c>
    </row>
    <row r="242" spans="1:31" x14ac:dyDescent="0.25">
      <c r="A242" s="5">
        <v>2026</v>
      </c>
      <c r="B242" s="3">
        <v>46113</v>
      </c>
      <c r="C242" s="3">
        <v>46203</v>
      </c>
      <c r="D242" s="5" t="s">
        <v>89</v>
      </c>
      <c r="E242" s="5">
        <v>1140</v>
      </c>
      <c r="F242" s="5" t="s">
        <v>345</v>
      </c>
      <c r="G242" s="5" t="s">
        <v>345</v>
      </c>
      <c r="H242" s="5" t="s">
        <v>225</v>
      </c>
      <c r="I242" s="5" t="s">
        <v>790</v>
      </c>
      <c r="J242" s="5" t="s">
        <v>791</v>
      </c>
      <c r="K242" s="5" t="s">
        <v>466</v>
      </c>
      <c r="L242" s="5" t="s">
        <v>91</v>
      </c>
      <c r="M242" s="5">
        <v>18700</v>
      </c>
      <c r="N242" s="5" t="s">
        <v>212</v>
      </c>
      <c r="O242" s="5">
        <v>16373.68</v>
      </c>
      <c r="P242" s="5" t="s">
        <v>212</v>
      </c>
      <c r="Q242" s="10" t="str">
        <f ca="1">HYPERLINK("#"&amp;CELL("direccion",Tabla_471065!A238),"235")</f>
        <v>235</v>
      </c>
      <c r="R242" s="10" t="str">
        <f ca="1">HYPERLINK("#"&amp;CELL("direccion",Tabla_471039!A238),"235")</f>
        <v>235</v>
      </c>
      <c r="S242" s="10" t="str">
        <f ca="1">HYPERLINK("#"&amp;CELL("direccion",Tabla_471067!A238),"235")</f>
        <v>235</v>
      </c>
      <c r="T242" s="10" t="str">
        <f ca="1">HYPERLINK("#"&amp;CELL("direccion",Tabla_471023!A238),"235")</f>
        <v>235</v>
      </c>
      <c r="U242" s="10" t="str">
        <f ca="1">HYPERLINK("#"&amp;CELL("direccion",Tabla_471047!A238),"235")</f>
        <v>235</v>
      </c>
      <c r="V242" s="10" t="str">
        <f ca="1">HYPERLINK("#"&amp;CELL("direccion",Tabla_471030!A238),"235")</f>
        <v>235</v>
      </c>
      <c r="W242" s="10" t="str">
        <f ca="1">HYPERLINK("#"&amp;CELL("direccion",Tabla_471041!A238),"235")</f>
        <v>235</v>
      </c>
      <c r="X242" s="10" t="str">
        <f ca="1">HYPERLINK("#"&amp;CELL("direccion",Tabla_471031!A238),"235")</f>
        <v>235</v>
      </c>
      <c r="Y242" s="10" t="str">
        <f ca="1">HYPERLINK("#"&amp;CELL("direccion",Tabla_471032!A238),"235")</f>
        <v>235</v>
      </c>
      <c r="Z242" s="10" t="str">
        <f ca="1">HYPERLINK("#"&amp;CELL("direccion",Tabla_471059!A238),"235")</f>
        <v>235</v>
      </c>
      <c r="AA242" s="10" t="str">
        <f ca="1">HYPERLINK("#"&amp;CELL("direccion",Tabla_471071!A238),"235")</f>
        <v>235</v>
      </c>
      <c r="AB242" s="10" t="str">
        <f ca="1">HYPERLINK("#"&amp;CELL("direccion",Tabla_471062!A238),"235")</f>
        <v>235</v>
      </c>
      <c r="AC242" s="10" t="str">
        <f ca="1">HYPERLINK("#"&amp;CELL("direccion",Tabla_471074!A238),"235")</f>
        <v>235</v>
      </c>
      <c r="AD242" s="5" t="s">
        <v>213</v>
      </c>
      <c r="AE242" s="3">
        <v>46203</v>
      </c>
    </row>
    <row r="243" spans="1:31" x14ac:dyDescent="0.25">
      <c r="A243" s="5">
        <v>2026</v>
      </c>
      <c r="B243" s="3">
        <v>46113</v>
      </c>
      <c r="C243" s="3">
        <v>46203</v>
      </c>
      <c r="D243" s="5" t="s">
        <v>89</v>
      </c>
      <c r="E243" s="5">
        <v>1140</v>
      </c>
      <c r="F243" s="5" t="s">
        <v>345</v>
      </c>
      <c r="G243" s="5" t="s">
        <v>345</v>
      </c>
      <c r="H243" s="5" t="s">
        <v>225</v>
      </c>
      <c r="I243" s="5" t="s">
        <v>792</v>
      </c>
      <c r="J243" s="5" t="s">
        <v>368</v>
      </c>
      <c r="K243" s="5" t="s">
        <v>793</v>
      </c>
      <c r="L243" s="5" t="s">
        <v>92</v>
      </c>
      <c r="M243" s="5">
        <v>18700</v>
      </c>
      <c r="N243" s="5" t="s">
        <v>212</v>
      </c>
      <c r="O243" s="5">
        <v>16373.68</v>
      </c>
      <c r="P243" s="5" t="s">
        <v>212</v>
      </c>
      <c r="Q243" s="10" t="str">
        <f ca="1">HYPERLINK("#"&amp;CELL("direccion",Tabla_471065!A239),"236")</f>
        <v>236</v>
      </c>
      <c r="R243" s="10" t="str">
        <f ca="1">HYPERLINK("#"&amp;CELL("direccion",Tabla_471039!A239),"236")</f>
        <v>236</v>
      </c>
      <c r="S243" s="10" t="str">
        <f ca="1">HYPERLINK("#"&amp;CELL("direccion",Tabla_471067!A239),"236")</f>
        <v>236</v>
      </c>
      <c r="T243" s="10" t="str">
        <f ca="1">HYPERLINK("#"&amp;CELL("direccion",Tabla_471023!A239),"236")</f>
        <v>236</v>
      </c>
      <c r="U243" s="10" t="str">
        <f ca="1">HYPERLINK("#"&amp;CELL("direccion",Tabla_471047!A239),"236")</f>
        <v>236</v>
      </c>
      <c r="V243" s="10" t="str">
        <f ca="1">HYPERLINK("#"&amp;CELL("direccion",Tabla_471030!A239),"236")</f>
        <v>236</v>
      </c>
      <c r="W243" s="10" t="str">
        <f ca="1">HYPERLINK("#"&amp;CELL("direccion",Tabla_471041!A239),"236")</f>
        <v>236</v>
      </c>
      <c r="X243" s="10" t="str">
        <f ca="1">HYPERLINK("#"&amp;CELL("direccion",Tabla_471031!A239),"236")</f>
        <v>236</v>
      </c>
      <c r="Y243" s="10" t="str">
        <f ca="1">HYPERLINK("#"&amp;CELL("direccion",Tabla_471032!A239),"236")</f>
        <v>236</v>
      </c>
      <c r="Z243" s="10" t="str">
        <f ca="1">HYPERLINK("#"&amp;CELL("direccion",Tabla_471059!A239),"236")</f>
        <v>236</v>
      </c>
      <c r="AA243" s="10" t="str">
        <f ca="1">HYPERLINK("#"&amp;CELL("direccion",Tabla_471071!A239),"236")</f>
        <v>236</v>
      </c>
      <c r="AB243" s="10" t="str">
        <f ca="1">HYPERLINK("#"&amp;CELL("direccion",Tabla_471062!A239),"236")</f>
        <v>236</v>
      </c>
      <c r="AC243" s="10" t="str">
        <f ca="1">HYPERLINK("#"&amp;CELL("direccion",Tabla_471074!A239),"236")</f>
        <v>236</v>
      </c>
      <c r="AD243" s="5" t="s">
        <v>213</v>
      </c>
      <c r="AE243" s="3">
        <v>46203</v>
      </c>
    </row>
    <row r="244" spans="1:31" x14ac:dyDescent="0.25">
      <c r="A244" s="5">
        <v>2026</v>
      </c>
      <c r="B244" s="3">
        <v>46113</v>
      </c>
      <c r="C244" s="3">
        <v>46203</v>
      </c>
      <c r="D244" s="5" t="s">
        <v>89</v>
      </c>
      <c r="E244" s="5">
        <v>1140</v>
      </c>
      <c r="F244" s="5" t="s">
        <v>345</v>
      </c>
      <c r="G244" s="5" t="s">
        <v>345</v>
      </c>
      <c r="H244" s="5" t="s">
        <v>225</v>
      </c>
      <c r="I244" s="5" t="s">
        <v>794</v>
      </c>
      <c r="J244" s="5" t="s">
        <v>442</v>
      </c>
      <c r="K244" s="5" t="s">
        <v>377</v>
      </c>
      <c r="L244" s="5" t="s">
        <v>91</v>
      </c>
      <c r="M244" s="5">
        <v>18700</v>
      </c>
      <c r="N244" s="5" t="s">
        <v>212</v>
      </c>
      <c r="O244" s="5">
        <v>16373.68</v>
      </c>
      <c r="P244" s="5" t="s">
        <v>212</v>
      </c>
      <c r="Q244" s="10" t="str">
        <f ca="1">HYPERLINK("#"&amp;CELL("direccion",Tabla_471065!A240),"237")</f>
        <v>237</v>
      </c>
      <c r="R244" s="10" t="str">
        <f ca="1">HYPERLINK("#"&amp;CELL("direccion",Tabla_471039!A240),"237")</f>
        <v>237</v>
      </c>
      <c r="S244" s="10" t="str">
        <f ca="1">HYPERLINK("#"&amp;CELL("direccion",Tabla_471067!A240),"237")</f>
        <v>237</v>
      </c>
      <c r="T244" s="10" t="str">
        <f ca="1">HYPERLINK("#"&amp;CELL("direccion",Tabla_471023!A240),"237")</f>
        <v>237</v>
      </c>
      <c r="U244" s="10" t="str">
        <f ca="1">HYPERLINK("#"&amp;CELL("direccion",Tabla_471047!A240),"237")</f>
        <v>237</v>
      </c>
      <c r="V244" s="10" t="str">
        <f ca="1">HYPERLINK("#"&amp;CELL("direccion",Tabla_471030!A240),"237")</f>
        <v>237</v>
      </c>
      <c r="W244" s="10" t="str">
        <f ca="1">HYPERLINK("#"&amp;CELL("direccion",Tabla_471041!A240),"237")</f>
        <v>237</v>
      </c>
      <c r="X244" s="10" t="str">
        <f ca="1">HYPERLINK("#"&amp;CELL("direccion",Tabla_471031!A240),"237")</f>
        <v>237</v>
      </c>
      <c r="Y244" s="10" t="str">
        <f ca="1">HYPERLINK("#"&amp;CELL("direccion",Tabla_471032!A240),"237")</f>
        <v>237</v>
      </c>
      <c r="Z244" s="10" t="str">
        <f ca="1">HYPERLINK("#"&amp;CELL("direccion",Tabla_471059!A240),"237")</f>
        <v>237</v>
      </c>
      <c r="AA244" s="10" t="str">
        <f ca="1">HYPERLINK("#"&amp;CELL("direccion",Tabla_471071!A240),"237")</f>
        <v>237</v>
      </c>
      <c r="AB244" s="10" t="str">
        <f ca="1">HYPERLINK("#"&amp;CELL("direccion",Tabla_471062!A240),"237")</f>
        <v>237</v>
      </c>
      <c r="AC244" s="10" t="str">
        <f ca="1">HYPERLINK("#"&amp;CELL("direccion",Tabla_471074!A240),"237")</f>
        <v>237</v>
      </c>
      <c r="AD244" s="5" t="s">
        <v>213</v>
      </c>
      <c r="AE244" s="3">
        <v>46203</v>
      </c>
    </row>
  </sheetData>
  <mergeCells count="7">
    <mergeCell ref="A6:AF6"/>
    <mergeCell ref="A2:C2"/>
    <mergeCell ref="D2:F2"/>
    <mergeCell ref="G2:I2"/>
    <mergeCell ref="A3:C3"/>
    <mergeCell ref="D3:F3"/>
    <mergeCell ref="G3:I3"/>
  </mergeCells>
  <dataValidations count="2">
    <dataValidation type="list" allowBlank="1" showErrorMessage="1" sqref="D8:D244">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0"/>
  <sheetViews>
    <sheetView topLeftCell="A3" workbookViewId="0">
      <selection activeCell="A4" sqref="A4"/>
    </sheetView>
  </sheetViews>
  <sheetFormatPr baseColWidth="10" defaultColWidth="9.140625" defaultRowHeight="15" x14ac:dyDescent="0.25"/>
  <cols>
    <col min="1" max="1" width="4"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795</v>
      </c>
      <c r="C230" s="4">
        <v>0</v>
      </c>
      <c r="D230" s="5">
        <v>0</v>
      </c>
      <c r="E230" s="5" t="s">
        <v>212</v>
      </c>
      <c r="F230" s="5" t="s">
        <v>215</v>
      </c>
    </row>
    <row r="231" spans="1:6" x14ac:dyDescent="0.25">
      <c r="A231" s="5">
        <v>228</v>
      </c>
      <c r="B231" s="5" t="s">
        <v>795</v>
      </c>
      <c r="C231" s="4">
        <v>0</v>
      </c>
      <c r="D231" s="5">
        <v>0</v>
      </c>
      <c r="E231" s="5" t="s">
        <v>212</v>
      </c>
      <c r="F231" s="5" t="s">
        <v>215</v>
      </c>
    </row>
    <row r="232" spans="1:6" x14ac:dyDescent="0.25">
      <c r="A232" s="5">
        <v>229</v>
      </c>
      <c r="B232" s="5" t="s">
        <v>795</v>
      </c>
      <c r="C232" s="4">
        <v>0</v>
      </c>
      <c r="D232" s="5">
        <v>0</v>
      </c>
      <c r="E232" s="5" t="s">
        <v>212</v>
      </c>
      <c r="F232" s="5" t="s">
        <v>215</v>
      </c>
    </row>
    <row r="233" spans="1:6" x14ac:dyDescent="0.25">
      <c r="A233" s="5">
        <v>230</v>
      </c>
      <c r="B233" s="5" t="s">
        <v>795</v>
      </c>
      <c r="C233" s="4">
        <v>0</v>
      </c>
      <c r="D233" s="5">
        <v>0</v>
      </c>
      <c r="E233" s="5" t="s">
        <v>212</v>
      </c>
      <c r="F233" s="5" t="s">
        <v>215</v>
      </c>
    </row>
    <row r="234" spans="1:6" x14ac:dyDescent="0.25">
      <c r="A234" s="5">
        <v>231</v>
      </c>
      <c r="B234" s="5" t="s">
        <v>795</v>
      </c>
      <c r="C234" s="4">
        <v>0</v>
      </c>
      <c r="D234" s="5">
        <v>0</v>
      </c>
      <c r="E234" s="5" t="s">
        <v>212</v>
      </c>
      <c r="F234" s="5" t="s">
        <v>215</v>
      </c>
    </row>
    <row r="235" spans="1:6" x14ac:dyDescent="0.25">
      <c r="A235" s="5">
        <v>232</v>
      </c>
      <c r="B235" s="5" t="s">
        <v>795</v>
      </c>
      <c r="C235" s="4">
        <v>0</v>
      </c>
      <c r="D235" s="5">
        <v>0</v>
      </c>
      <c r="E235" s="5" t="s">
        <v>212</v>
      </c>
      <c r="F235" s="5" t="s">
        <v>215</v>
      </c>
    </row>
    <row r="236" spans="1:6" x14ac:dyDescent="0.25">
      <c r="A236" s="5">
        <v>233</v>
      </c>
      <c r="B236" s="5" t="s">
        <v>795</v>
      </c>
      <c r="C236" s="4">
        <v>0</v>
      </c>
      <c r="D236" s="5">
        <v>0</v>
      </c>
      <c r="E236" s="5" t="s">
        <v>212</v>
      </c>
      <c r="F236" s="5" t="s">
        <v>215</v>
      </c>
    </row>
    <row r="237" spans="1:6" x14ac:dyDescent="0.25">
      <c r="A237" s="5">
        <v>234</v>
      </c>
      <c r="B237" s="5" t="s">
        <v>795</v>
      </c>
      <c r="C237" s="4">
        <v>0</v>
      </c>
      <c r="D237" s="5">
        <v>0</v>
      </c>
      <c r="E237" s="5" t="s">
        <v>212</v>
      </c>
      <c r="F237" s="5" t="s">
        <v>215</v>
      </c>
    </row>
    <row r="238" spans="1:6" x14ac:dyDescent="0.25">
      <c r="A238" s="5">
        <v>235</v>
      </c>
      <c r="B238" s="5" t="s">
        <v>795</v>
      </c>
      <c r="C238" s="4">
        <v>0</v>
      </c>
      <c r="D238" s="5">
        <v>0</v>
      </c>
      <c r="E238" s="5" t="s">
        <v>212</v>
      </c>
      <c r="F238" s="5" t="s">
        <v>215</v>
      </c>
    </row>
    <row r="239" spans="1:6" x14ac:dyDescent="0.25">
      <c r="A239" s="5">
        <v>236</v>
      </c>
      <c r="B239" s="5" t="s">
        <v>795</v>
      </c>
      <c r="C239" s="4">
        <v>0</v>
      </c>
      <c r="D239" s="5">
        <v>0</v>
      </c>
      <c r="E239" s="5" t="s">
        <v>212</v>
      </c>
      <c r="F239" s="5" t="s">
        <v>215</v>
      </c>
    </row>
    <row r="240" spans="1:6" x14ac:dyDescent="0.25">
      <c r="A240" s="5">
        <v>237</v>
      </c>
      <c r="B240" s="5" t="s">
        <v>795</v>
      </c>
      <c r="C240" s="4">
        <v>0</v>
      </c>
      <c r="D240" s="5">
        <v>0</v>
      </c>
      <c r="E240" s="5" t="s">
        <v>212</v>
      </c>
      <c r="F240"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0"/>
  <sheetViews>
    <sheetView topLeftCell="A3" workbookViewId="0">
      <selection activeCell="A4" sqref="A4"/>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795</v>
      </c>
      <c r="C230" s="4">
        <v>0</v>
      </c>
      <c r="D230" s="5">
        <v>0</v>
      </c>
      <c r="E230" s="5" t="s">
        <v>212</v>
      </c>
      <c r="F230" s="5" t="s">
        <v>215</v>
      </c>
    </row>
    <row r="231" spans="1:6" x14ac:dyDescent="0.25">
      <c r="A231" s="5">
        <v>228</v>
      </c>
      <c r="B231" s="5" t="s">
        <v>795</v>
      </c>
      <c r="C231" s="4">
        <v>0</v>
      </c>
      <c r="D231" s="5">
        <v>0</v>
      </c>
      <c r="E231" s="5" t="s">
        <v>212</v>
      </c>
      <c r="F231" s="5" t="s">
        <v>215</v>
      </c>
    </row>
    <row r="232" spans="1:6" x14ac:dyDescent="0.25">
      <c r="A232" s="5">
        <v>229</v>
      </c>
      <c r="B232" s="5" t="s">
        <v>795</v>
      </c>
      <c r="C232" s="4">
        <v>0</v>
      </c>
      <c r="D232" s="5">
        <v>0</v>
      </c>
      <c r="E232" s="5" t="s">
        <v>212</v>
      </c>
      <c r="F232" s="5" t="s">
        <v>215</v>
      </c>
    </row>
    <row r="233" spans="1:6" x14ac:dyDescent="0.25">
      <c r="A233" s="5">
        <v>230</v>
      </c>
      <c r="B233" s="5" t="s">
        <v>795</v>
      </c>
      <c r="C233" s="4">
        <v>0</v>
      </c>
      <c r="D233" s="5">
        <v>0</v>
      </c>
      <c r="E233" s="5" t="s">
        <v>212</v>
      </c>
      <c r="F233" s="5" t="s">
        <v>215</v>
      </c>
    </row>
    <row r="234" spans="1:6" x14ac:dyDescent="0.25">
      <c r="A234" s="5">
        <v>231</v>
      </c>
      <c r="B234" s="5" t="s">
        <v>795</v>
      </c>
      <c r="C234" s="4">
        <v>0</v>
      </c>
      <c r="D234" s="5">
        <v>0</v>
      </c>
      <c r="E234" s="5" t="s">
        <v>212</v>
      </c>
      <c r="F234" s="5" t="s">
        <v>215</v>
      </c>
    </row>
    <row r="235" spans="1:6" x14ac:dyDescent="0.25">
      <c r="A235" s="5">
        <v>232</v>
      </c>
      <c r="B235" s="5" t="s">
        <v>795</v>
      </c>
      <c r="C235" s="4">
        <v>0</v>
      </c>
      <c r="D235" s="5">
        <v>0</v>
      </c>
      <c r="E235" s="5" t="s">
        <v>212</v>
      </c>
      <c r="F235" s="5" t="s">
        <v>215</v>
      </c>
    </row>
    <row r="236" spans="1:6" x14ac:dyDescent="0.25">
      <c r="A236" s="5">
        <v>233</v>
      </c>
      <c r="B236" s="5" t="s">
        <v>795</v>
      </c>
      <c r="C236" s="4">
        <v>0</v>
      </c>
      <c r="D236" s="5">
        <v>0</v>
      </c>
      <c r="E236" s="5" t="s">
        <v>212</v>
      </c>
      <c r="F236" s="5" t="s">
        <v>215</v>
      </c>
    </row>
    <row r="237" spans="1:6" x14ac:dyDescent="0.25">
      <c r="A237" s="5">
        <v>234</v>
      </c>
      <c r="B237" s="5" t="s">
        <v>795</v>
      </c>
      <c r="C237" s="4">
        <v>0</v>
      </c>
      <c r="D237" s="5">
        <v>0</v>
      </c>
      <c r="E237" s="5" t="s">
        <v>212</v>
      </c>
      <c r="F237" s="5" t="s">
        <v>215</v>
      </c>
    </row>
    <row r="238" spans="1:6" x14ac:dyDescent="0.25">
      <c r="A238" s="5">
        <v>235</v>
      </c>
      <c r="B238" s="5" t="s">
        <v>795</v>
      </c>
      <c r="C238" s="4">
        <v>0</v>
      </c>
      <c r="D238" s="5">
        <v>0</v>
      </c>
      <c r="E238" s="5" t="s">
        <v>212</v>
      </c>
      <c r="F238" s="5" t="s">
        <v>215</v>
      </c>
    </row>
    <row r="239" spans="1:6" x14ac:dyDescent="0.25">
      <c r="A239" s="5">
        <v>236</v>
      </c>
      <c r="B239" s="5" t="s">
        <v>795</v>
      </c>
      <c r="C239" s="4">
        <v>0</v>
      </c>
      <c r="D239" s="5">
        <v>0</v>
      </c>
      <c r="E239" s="5" t="s">
        <v>212</v>
      </c>
      <c r="F239" s="5" t="s">
        <v>215</v>
      </c>
    </row>
    <row r="240" spans="1:6" x14ac:dyDescent="0.25">
      <c r="A240" s="5">
        <v>237</v>
      </c>
      <c r="B240" s="5" t="s">
        <v>795</v>
      </c>
      <c r="C240" s="4">
        <v>0</v>
      </c>
      <c r="D240" s="5">
        <v>0</v>
      </c>
      <c r="E240" s="5" t="s">
        <v>212</v>
      </c>
      <c r="F240"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0"/>
  <sheetViews>
    <sheetView topLeftCell="A3" workbookViewId="0">
      <selection activeCell="A4" sqref="A4"/>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795</v>
      </c>
      <c r="C230" s="4">
        <v>0</v>
      </c>
      <c r="D230" s="5">
        <v>0</v>
      </c>
      <c r="E230" s="5" t="s">
        <v>212</v>
      </c>
      <c r="F230" s="5" t="s">
        <v>215</v>
      </c>
    </row>
    <row r="231" spans="1:6" x14ac:dyDescent="0.25">
      <c r="A231" s="5">
        <v>228</v>
      </c>
      <c r="B231" s="5" t="s">
        <v>795</v>
      </c>
      <c r="C231" s="4">
        <v>0</v>
      </c>
      <c r="D231" s="5">
        <v>0</v>
      </c>
      <c r="E231" s="5" t="s">
        <v>212</v>
      </c>
      <c r="F231" s="5" t="s">
        <v>215</v>
      </c>
    </row>
    <row r="232" spans="1:6" x14ac:dyDescent="0.25">
      <c r="A232" s="5">
        <v>229</v>
      </c>
      <c r="B232" s="5" t="s">
        <v>795</v>
      </c>
      <c r="C232" s="4">
        <v>0</v>
      </c>
      <c r="D232" s="5">
        <v>0</v>
      </c>
      <c r="E232" s="5" t="s">
        <v>212</v>
      </c>
      <c r="F232" s="5" t="s">
        <v>215</v>
      </c>
    </row>
    <row r="233" spans="1:6" x14ac:dyDescent="0.25">
      <c r="A233" s="5">
        <v>230</v>
      </c>
      <c r="B233" s="5" t="s">
        <v>795</v>
      </c>
      <c r="C233" s="4">
        <v>0</v>
      </c>
      <c r="D233" s="5">
        <v>0</v>
      </c>
      <c r="E233" s="5" t="s">
        <v>212</v>
      </c>
      <c r="F233" s="5" t="s">
        <v>215</v>
      </c>
    </row>
    <row r="234" spans="1:6" x14ac:dyDescent="0.25">
      <c r="A234" s="5">
        <v>231</v>
      </c>
      <c r="B234" s="5" t="s">
        <v>795</v>
      </c>
      <c r="C234" s="4">
        <v>0</v>
      </c>
      <c r="D234" s="5">
        <v>0</v>
      </c>
      <c r="E234" s="5" t="s">
        <v>212</v>
      </c>
      <c r="F234" s="5" t="s">
        <v>215</v>
      </c>
    </row>
    <row r="235" spans="1:6" x14ac:dyDescent="0.25">
      <c r="A235" s="5">
        <v>232</v>
      </c>
      <c r="B235" s="5" t="s">
        <v>795</v>
      </c>
      <c r="C235" s="4">
        <v>0</v>
      </c>
      <c r="D235" s="5">
        <v>0</v>
      </c>
      <c r="E235" s="5" t="s">
        <v>212</v>
      </c>
      <c r="F235" s="5" t="s">
        <v>215</v>
      </c>
    </row>
    <row r="236" spans="1:6" x14ac:dyDescent="0.25">
      <c r="A236" s="5">
        <v>233</v>
      </c>
      <c r="B236" s="5" t="s">
        <v>795</v>
      </c>
      <c r="C236" s="4">
        <v>0</v>
      </c>
      <c r="D236" s="5">
        <v>0</v>
      </c>
      <c r="E236" s="5" t="s">
        <v>212</v>
      </c>
      <c r="F236" s="5" t="s">
        <v>215</v>
      </c>
    </row>
    <row r="237" spans="1:6" x14ac:dyDescent="0.25">
      <c r="A237" s="5">
        <v>234</v>
      </c>
      <c r="B237" s="5" t="s">
        <v>795</v>
      </c>
      <c r="C237" s="4">
        <v>0</v>
      </c>
      <c r="D237" s="5">
        <v>0</v>
      </c>
      <c r="E237" s="5" t="s">
        <v>212</v>
      </c>
      <c r="F237" s="5" t="s">
        <v>215</v>
      </c>
    </row>
    <row r="238" spans="1:6" x14ac:dyDescent="0.25">
      <c r="A238" s="5">
        <v>235</v>
      </c>
      <c r="B238" s="5" t="s">
        <v>795</v>
      </c>
      <c r="C238" s="4">
        <v>0</v>
      </c>
      <c r="D238" s="5">
        <v>0</v>
      </c>
      <c r="E238" s="5" t="s">
        <v>212</v>
      </c>
      <c r="F238" s="5" t="s">
        <v>215</v>
      </c>
    </row>
    <row r="239" spans="1:6" x14ac:dyDescent="0.25">
      <c r="A239" s="5">
        <v>236</v>
      </c>
      <c r="B239" s="5" t="s">
        <v>795</v>
      </c>
      <c r="C239" s="4">
        <v>0</v>
      </c>
      <c r="D239" s="5">
        <v>0</v>
      </c>
      <c r="E239" s="5" t="s">
        <v>212</v>
      </c>
      <c r="F239" s="5" t="s">
        <v>215</v>
      </c>
    </row>
    <row r="240" spans="1:6" x14ac:dyDescent="0.25">
      <c r="A240" s="5">
        <v>237</v>
      </c>
      <c r="B240" s="5" t="s">
        <v>795</v>
      </c>
      <c r="C240" s="4">
        <v>0</v>
      </c>
      <c r="D240" s="5">
        <v>0</v>
      </c>
      <c r="E240" s="5" t="s">
        <v>212</v>
      </c>
      <c r="F240"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0"/>
  <sheetViews>
    <sheetView topLeftCell="A3" workbookViewId="0">
      <selection activeCell="A4" sqref="A4"/>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s="5">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row r="29" spans="1:6" x14ac:dyDescent="0.25">
      <c r="A29" s="5">
        <v>26</v>
      </c>
      <c r="B29" s="5" t="s">
        <v>221</v>
      </c>
      <c r="C29" s="5">
        <v>0</v>
      </c>
      <c r="D29" s="5">
        <v>0</v>
      </c>
      <c r="E29" s="5" t="s">
        <v>212</v>
      </c>
      <c r="F29" s="5" t="s">
        <v>215</v>
      </c>
    </row>
    <row r="30" spans="1:6" x14ac:dyDescent="0.25">
      <c r="A30" s="5">
        <v>27</v>
      </c>
      <c r="B30" s="5" t="s">
        <v>221</v>
      </c>
      <c r="C30" s="5">
        <v>0</v>
      </c>
      <c r="D30" s="5">
        <v>0</v>
      </c>
      <c r="E30" s="5" t="s">
        <v>212</v>
      </c>
      <c r="F30" s="5" t="s">
        <v>215</v>
      </c>
    </row>
    <row r="31" spans="1:6" x14ac:dyDescent="0.25">
      <c r="A31" s="5">
        <v>28</v>
      </c>
      <c r="B31" s="5" t="s">
        <v>221</v>
      </c>
      <c r="C31" s="5">
        <v>0</v>
      </c>
      <c r="D31" s="5">
        <v>0</v>
      </c>
      <c r="E31" s="5" t="s">
        <v>212</v>
      </c>
      <c r="F31" s="5" t="s">
        <v>215</v>
      </c>
    </row>
    <row r="32" spans="1:6" x14ac:dyDescent="0.25">
      <c r="A32" s="5">
        <v>29</v>
      </c>
      <c r="B32" s="5" t="s">
        <v>221</v>
      </c>
      <c r="C32" s="5">
        <v>0</v>
      </c>
      <c r="D32" s="5">
        <v>0</v>
      </c>
      <c r="E32" s="5" t="s">
        <v>212</v>
      </c>
      <c r="F32" s="5" t="s">
        <v>215</v>
      </c>
    </row>
    <row r="33" spans="1:6" x14ac:dyDescent="0.25">
      <c r="A33" s="5">
        <v>30</v>
      </c>
      <c r="B33" s="5" t="s">
        <v>221</v>
      </c>
      <c r="C33" s="5">
        <v>0</v>
      </c>
      <c r="D33" s="5">
        <v>0</v>
      </c>
      <c r="E33" s="5" t="s">
        <v>212</v>
      </c>
      <c r="F33" s="5" t="s">
        <v>215</v>
      </c>
    </row>
    <row r="34" spans="1:6" x14ac:dyDescent="0.25">
      <c r="A34" s="5">
        <v>31</v>
      </c>
      <c r="B34" s="5" t="s">
        <v>221</v>
      </c>
      <c r="C34" s="5">
        <v>0</v>
      </c>
      <c r="D34" s="5">
        <v>0</v>
      </c>
      <c r="E34" s="5" t="s">
        <v>212</v>
      </c>
      <c r="F34" s="5" t="s">
        <v>215</v>
      </c>
    </row>
    <row r="35" spans="1:6" x14ac:dyDescent="0.25">
      <c r="A35" s="5">
        <v>32</v>
      </c>
      <c r="B35" s="5" t="s">
        <v>221</v>
      </c>
      <c r="C35" s="5">
        <v>0</v>
      </c>
      <c r="D35" s="5">
        <v>0</v>
      </c>
      <c r="E35" s="5" t="s">
        <v>212</v>
      </c>
      <c r="F35" s="5" t="s">
        <v>215</v>
      </c>
    </row>
    <row r="36" spans="1:6" x14ac:dyDescent="0.25">
      <c r="A36" s="5">
        <v>33</v>
      </c>
      <c r="B36" s="5" t="s">
        <v>221</v>
      </c>
      <c r="C36" s="5">
        <v>0</v>
      </c>
      <c r="D36" s="5">
        <v>0</v>
      </c>
      <c r="E36" s="5" t="s">
        <v>212</v>
      </c>
      <c r="F36" s="5" t="s">
        <v>215</v>
      </c>
    </row>
    <row r="37" spans="1:6" x14ac:dyDescent="0.25">
      <c r="A37" s="5">
        <v>34</v>
      </c>
      <c r="B37" s="5" t="s">
        <v>221</v>
      </c>
      <c r="C37" s="5">
        <v>0</v>
      </c>
      <c r="D37" s="5">
        <v>0</v>
      </c>
      <c r="E37" s="5" t="s">
        <v>212</v>
      </c>
      <c r="F37" s="5" t="s">
        <v>215</v>
      </c>
    </row>
    <row r="38" spans="1:6" x14ac:dyDescent="0.25">
      <c r="A38" s="5">
        <v>35</v>
      </c>
      <c r="B38" s="5" t="s">
        <v>221</v>
      </c>
      <c r="C38" s="5">
        <v>0</v>
      </c>
      <c r="D38" s="5">
        <v>0</v>
      </c>
      <c r="E38" s="5" t="s">
        <v>212</v>
      </c>
      <c r="F38" s="5" t="s">
        <v>215</v>
      </c>
    </row>
    <row r="39" spans="1:6" x14ac:dyDescent="0.25">
      <c r="A39" s="5">
        <v>36</v>
      </c>
      <c r="B39" s="5" t="s">
        <v>221</v>
      </c>
      <c r="C39" s="5">
        <v>0</v>
      </c>
      <c r="D39" s="5">
        <v>0</v>
      </c>
      <c r="E39" s="5" t="s">
        <v>212</v>
      </c>
      <c r="F39" s="5" t="s">
        <v>215</v>
      </c>
    </row>
    <row r="40" spans="1:6" x14ac:dyDescent="0.25">
      <c r="A40" s="5">
        <v>37</v>
      </c>
      <c r="B40" s="5" t="s">
        <v>221</v>
      </c>
      <c r="C40" s="5">
        <v>0</v>
      </c>
      <c r="D40" s="5">
        <v>0</v>
      </c>
      <c r="E40" s="5" t="s">
        <v>212</v>
      </c>
      <c r="F40" s="5" t="s">
        <v>215</v>
      </c>
    </row>
    <row r="41" spans="1:6" x14ac:dyDescent="0.25">
      <c r="A41" s="5">
        <v>38</v>
      </c>
      <c r="B41" s="5" t="s">
        <v>221</v>
      </c>
      <c r="C41" s="5">
        <v>0</v>
      </c>
      <c r="D41" s="5">
        <v>0</v>
      </c>
      <c r="E41" s="5" t="s">
        <v>212</v>
      </c>
      <c r="F41" s="5" t="s">
        <v>215</v>
      </c>
    </row>
    <row r="42" spans="1:6" x14ac:dyDescent="0.25">
      <c r="A42" s="5">
        <v>39</v>
      </c>
      <c r="B42" s="5" t="s">
        <v>221</v>
      </c>
      <c r="C42" s="5">
        <v>0</v>
      </c>
      <c r="D42" s="5">
        <v>0</v>
      </c>
      <c r="E42" s="5" t="s">
        <v>212</v>
      </c>
      <c r="F42" s="5" t="s">
        <v>215</v>
      </c>
    </row>
    <row r="43" spans="1:6" x14ac:dyDescent="0.25">
      <c r="A43" s="5">
        <v>40</v>
      </c>
      <c r="B43" s="5" t="s">
        <v>221</v>
      </c>
      <c r="C43" s="5">
        <v>0</v>
      </c>
      <c r="D43" s="5">
        <v>0</v>
      </c>
      <c r="E43" s="5" t="s">
        <v>212</v>
      </c>
      <c r="F43" s="5" t="s">
        <v>215</v>
      </c>
    </row>
    <row r="44" spans="1:6" x14ac:dyDescent="0.25">
      <c r="A44" s="5">
        <v>41</v>
      </c>
      <c r="B44" s="5" t="s">
        <v>221</v>
      </c>
      <c r="C44" s="5">
        <v>0</v>
      </c>
      <c r="D44" s="5">
        <v>0</v>
      </c>
      <c r="E44" s="5" t="s">
        <v>212</v>
      </c>
      <c r="F44" s="5" t="s">
        <v>215</v>
      </c>
    </row>
    <row r="45" spans="1:6" x14ac:dyDescent="0.25">
      <c r="A45" s="5">
        <v>42</v>
      </c>
      <c r="B45" s="5" t="s">
        <v>221</v>
      </c>
      <c r="C45" s="5">
        <v>0</v>
      </c>
      <c r="D45" s="5">
        <v>0</v>
      </c>
      <c r="E45" s="5" t="s">
        <v>212</v>
      </c>
      <c r="F45" s="5" t="s">
        <v>215</v>
      </c>
    </row>
    <row r="46" spans="1:6" x14ac:dyDescent="0.25">
      <c r="A46" s="5">
        <v>43</v>
      </c>
      <c r="B46" s="5" t="s">
        <v>221</v>
      </c>
      <c r="C46" s="5">
        <v>0</v>
      </c>
      <c r="D46" s="5">
        <v>0</v>
      </c>
      <c r="E46" s="5" t="s">
        <v>212</v>
      </c>
      <c r="F46" s="5" t="s">
        <v>215</v>
      </c>
    </row>
    <row r="47" spans="1:6" x14ac:dyDescent="0.25">
      <c r="A47" s="5">
        <v>44</v>
      </c>
      <c r="B47" s="5" t="s">
        <v>221</v>
      </c>
      <c r="C47" s="5">
        <v>0</v>
      </c>
      <c r="D47" s="5">
        <v>0</v>
      </c>
      <c r="E47" s="5" t="s">
        <v>212</v>
      </c>
      <c r="F47" s="5" t="s">
        <v>215</v>
      </c>
    </row>
    <row r="48" spans="1:6" x14ac:dyDescent="0.25">
      <c r="A48" s="5">
        <v>45</v>
      </c>
      <c r="B48" s="5" t="s">
        <v>221</v>
      </c>
      <c r="C48" s="5">
        <v>0</v>
      </c>
      <c r="D48" s="5">
        <v>0</v>
      </c>
      <c r="E48" s="5" t="s">
        <v>212</v>
      </c>
      <c r="F48" s="5" t="s">
        <v>215</v>
      </c>
    </row>
    <row r="49" spans="1:6" x14ac:dyDescent="0.25">
      <c r="A49" s="5">
        <v>46</v>
      </c>
      <c r="B49" s="5" t="s">
        <v>221</v>
      </c>
      <c r="C49" s="5">
        <v>0</v>
      </c>
      <c r="D49" s="5">
        <v>0</v>
      </c>
      <c r="E49" s="5" t="s">
        <v>212</v>
      </c>
      <c r="F49" s="5" t="s">
        <v>215</v>
      </c>
    </row>
    <row r="50" spans="1:6" x14ac:dyDescent="0.25">
      <c r="A50" s="5">
        <v>47</v>
      </c>
      <c r="B50" s="5" t="s">
        <v>221</v>
      </c>
      <c r="C50" s="5">
        <v>0</v>
      </c>
      <c r="D50" s="5">
        <v>0</v>
      </c>
      <c r="E50" s="5" t="s">
        <v>212</v>
      </c>
      <c r="F50" s="5" t="s">
        <v>215</v>
      </c>
    </row>
    <row r="51" spans="1:6" x14ac:dyDescent="0.25">
      <c r="A51" s="5">
        <v>48</v>
      </c>
      <c r="B51" s="5" t="s">
        <v>221</v>
      </c>
      <c r="C51" s="5">
        <v>0</v>
      </c>
      <c r="D51" s="5">
        <v>0</v>
      </c>
      <c r="E51" s="5" t="s">
        <v>212</v>
      </c>
      <c r="F51" s="5" t="s">
        <v>215</v>
      </c>
    </row>
    <row r="52" spans="1:6" x14ac:dyDescent="0.25">
      <c r="A52" s="5">
        <v>49</v>
      </c>
      <c r="B52" s="5" t="s">
        <v>221</v>
      </c>
      <c r="C52" s="5">
        <v>0</v>
      </c>
      <c r="D52" s="5">
        <v>0</v>
      </c>
      <c r="E52" s="5" t="s">
        <v>212</v>
      </c>
      <c r="F52" s="5" t="s">
        <v>215</v>
      </c>
    </row>
    <row r="53" spans="1:6" x14ac:dyDescent="0.25">
      <c r="A53" s="5">
        <v>50</v>
      </c>
      <c r="B53" s="5" t="s">
        <v>221</v>
      </c>
      <c r="C53" s="5">
        <v>0</v>
      </c>
      <c r="D53" s="5">
        <v>0</v>
      </c>
      <c r="E53" s="5" t="s">
        <v>212</v>
      </c>
      <c r="F53" s="5" t="s">
        <v>215</v>
      </c>
    </row>
    <row r="54" spans="1:6" x14ac:dyDescent="0.25">
      <c r="A54" s="5">
        <v>51</v>
      </c>
      <c r="B54" s="5" t="s">
        <v>221</v>
      </c>
      <c r="C54" s="5">
        <v>0</v>
      </c>
      <c r="D54" s="5">
        <v>0</v>
      </c>
      <c r="E54" s="5" t="s">
        <v>212</v>
      </c>
      <c r="F54" s="5" t="s">
        <v>215</v>
      </c>
    </row>
    <row r="55" spans="1:6" x14ac:dyDescent="0.25">
      <c r="A55" s="5">
        <v>52</v>
      </c>
      <c r="B55" s="5" t="s">
        <v>221</v>
      </c>
      <c r="C55" s="5">
        <v>0</v>
      </c>
      <c r="D55" s="5">
        <v>0</v>
      </c>
      <c r="E55" s="5" t="s">
        <v>212</v>
      </c>
      <c r="F55" s="5" t="s">
        <v>215</v>
      </c>
    </row>
    <row r="56" spans="1:6" x14ac:dyDescent="0.25">
      <c r="A56" s="5">
        <v>53</v>
      </c>
      <c r="B56" s="5" t="s">
        <v>221</v>
      </c>
      <c r="C56" s="5">
        <v>0</v>
      </c>
      <c r="D56" s="5">
        <v>0</v>
      </c>
      <c r="E56" s="5" t="s">
        <v>212</v>
      </c>
      <c r="F56" s="5" t="s">
        <v>215</v>
      </c>
    </row>
    <row r="57" spans="1:6" x14ac:dyDescent="0.25">
      <c r="A57" s="5">
        <v>54</v>
      </c>
      <c r="B57" s="5" t="s">
        <v>221</v>
      </c>
      <c r="C57" s="5">
        <v>0</v>
      </c>
      <c r="D57" s="5">
        <v>0</v>
      </c>
      <c r="E57" s="5" t="s">
        <v>212</v>
      </c>
      <c r="F57" s="5" t="s">
        <v>215</v>
      </c>
    </row>
    <row r="58" spans="1:6" x14ac:dyDescent="0.25">
      <c r="A58" s="5">
        <v>55</v>
      </c>
      <c r="B58" s="5" t="s">
        <v>221</v>
      </c>
      <c r="C58" s="5">
        <v>0</v>
      </c>
      <c r="D58" s="5">
        <v>0</v>
      </c>
      <c r="E58" s="5" t="s">
        <v>212</v>
      </c>
      <c r="F58" s="5" t="s">
        <v>215</v>
      </c>
    </row>
    <row r="59" spans="1:6" x14ac:dyDescent="0.25">
      <c r="A59" s="5">
        <v>56</v>
      </c>
      <c r="B59" s="5" t="s">
        <v>221</v>
      </c>
      <c r="C59" s="5">
        <v>0</v>
      </c>
      <c r="D59" s="5">
        <v>0</v>
      </c>
      <c r="E59" s="5" t="s">
        <v>212</v>
      </c>
      <c r="F59" s="5" t="s">
        <v>215</v>
      </c>
    </row>
    <row r="60" spans="1:6" x14ac:dyDescent="0.25">
      <c r="A60" s="5">
        <v>57</v>
      </c>
      <c r="B60" s="5" t="s">
        <v>221</v>
      </c>
      <c r="C60" s="5">
        <v>0</v>
      </c>
      <c r="D60" s="5">
        <v>0</v>
      </c>
      <c r="E60" s="5" t="s">
        <v>212</v>
      </c>
      <c r="F60" s="5" t="s">
        <v>215</v>
      </c>
    </row>
    <row r="61" spans="1:6" x14ac:dyDescent="0.25">
      <c r="A61" s="5">
        <v>58</v>
      </c>
      <c r="B61" s="5" t="s">
        <v>221</v>
      </c>
      <c r="C61" s="5">
        <v>0</v>
      </c>
      <c r="D61" s="5">
        <v>0</v>
      </c>
      <c r="E61" s="5" t="s">
        <v>212</v>
      </c>
      <c r="F61" s="5" t="s">
        <v>215</v>
      </c>
    </row>
    <row r="62" spans="1:6" x14ac:dyDescent="0.25">
      <c r="A62" s="5">
        <v>59</v>
      </c>
      <c r="B62" s="5" t="s">
        <v>221</v>
      </c>
      <c r="C62" s="5">
        <v>0</v>
      </c>
      <c r="D62" s="5">
        <v>0</v>
      </c>
      <c r="E62" s="5" t="s">
        <v>212</v>
      </c>
      <c r="F62" s="5" t="s">
        <v>215</v>
      </c>
    </row>
    <row r="63" spans="1:6" x14ac:dyDescent="0.25">
      <c r="A63" s="5">
        <v>60</v>
      </c>
      <c r="B63" s="5" t="s">
        <v>221</v>
      </c>
      <c r="C63" s="5">
        <v>0</v>
      </c>
      <c r="D63" s="5">
        <v>0</v>
      </c>
      <c r="E63" s="5" t="s">
        <v>212</v>
      </c>
      <c r="F63" s="5" t="s">
        <v>215</v>
      </c>
    </row>
    <row r="64" spans="1:6" x14ac:dyDescent="0.25">
      <c r="A64" s="5">
        <v>61</v>
      </c>
      <c r="B64" s="5" t="s">
        <v>221</v>
      </c>
      <c r="C64" s="5">
        <v>0</v>
      </c>
      <c r="D64" s="5">
        <v>0</v>
      </c>
      <c r="E64" s="5" t="s">
        <v>212</v>
      </c>
      <c r="F64" s="5" t="s">
        <v>215</v>
      </c>
    </row>
    <row r="65" spans="1:6" x14ac:dyDescent="0.25">
      <c r="A65" s="5">
        <v>62</v>
      </c>
      <c r="B65" s="5" t="s">
        <v>221</v>
      </c>
      <c r="C65" s="5">
        <v>0</v>
      </c>
      <c r="D65" s="5">
        <v>0</v>
      </c>
      <c r="E65" s="5" t="s">
        <v>212</v>
      </c>
      <c r="F65" s="5" t="s">
        <v>215</v>
      </c>
    </row>
    <row r="66" spans="1:6" x14ac:dyDescent="0.25">
      <c r="A66" s="5">
        <v>63</v>
      </c>
      <c r="B66" s="5" t="s">
        <v>221</v>
      </c>
      <c r="C66" s="5">
        <v>0</v>
      </c>
      <c r="D66" s="5">
        <v>0</v>
      </c>
      <c r="E66" s="5" t="s">
        <v>212</v>
      </c>
      <c r="F66" s="5" t="s">
        <v>215</v>
      </c>
    </row>
    <row r="67" spans="1:6" x14ac:dyDescent="0.25">
      <c r="A67" s="5">
        <v>64</v>
      </c>
      <c r="B67" s="5" t="s">
        <v>221</v>
      </c>
      <c r="C67" s="5">
        <v>0</v>
      </c>
      <c r="D67" s="5">
        <v>0</v>
      </c>
      <c r="E67" s="5" t="s">
        <v>212</v>
      </c>
      <c r="F67" s="5" t="s">
        <v>215</v>
      </c>
    </row>
    <row r="68" spans="1:6" x14ac:dyDescent="0.25">
      <c r="A68" s="5">
        <v>65</v>
      </c>
      <c r="B68" s="5" t="s">
        <v>221</v>
      </c>
      <c r="C68" s="5">
        <v>0</v>
      </c>
      <c r="D68" s="5">
        <v>0</v>
      </c>
      <c r="E68" s="5" t="s">
        <v>212</v>
      </c>
      <c r="F68" s="5" t="s">
        <v>215</v>
      </c>
    </row>
    <row r="69" spans="1:6" x14ac:dyDescent="0.25">
      <c r="A69" s="5">
        <v>66</v>
      </c>
      <c r="B69" s="5" t="s">
        <v>221</v>
      </c>
      <c r="C69" s="5">
        <v>0</v>
      </c>
      <c r="D69" s="5">
        <v>0</v>
      </c>
      <c r="E69" s="5" t="s">
        <v>212</v>
      </c>
      <c r="F69" s="5" t="s">
        <v>215</v>
      </c>
    </row>
    <row r="70" spans="1:6" x14ac:dyDescent="0.25">
      <c r="A70" s="5">
        <v>67</v>
      </c>
      <c r="B70" s="5" t="s">
        <v>221</v>
      </c>
      <c r="C70" s="5">
        <v>0</v>
      </c>
      <c r="D70" s="5">
        <v>0</v>
      </c>
      <c r="E70" s="5" t="s">
        <v>212</v>
      </c>
      <c r="F70" s="5" t="s">
        <v>215</v>
      </c>
    </row>
    <row r="71" spans="1:6" x14ac:dyDescent="0.25">
      <c r="A71" s="5">
        <v>68</v>
      </c>
      <c r="B71" s="5" t="s">
        <v>221</v>
      </c>
      <c r="C71" s="5">
        <v>0</v>
      </c>
      <c r="D71" s="5">
        <v>0</v>
      </c>
      <c r="E71" s="5" t="s">
        <v>212</v>
      </c>
      <c r="F71" s="5" t="s">
        <v>215</v>
      </c>
    </row>
    <row r="72" spans="1:6" x14ac:dyDescent="0.25">
      <c r="A72" s="5">
        <v>69</v>
      </c>
      <c r="B72" s="5" t="s">
        <v>221</v>
      </c>
      <c r="C72" s="5">
        <v>120</v>
      </c>
      <c r="D72" s="5">
        <v>0</v>
      </c>
      <c r="E72" s="5" t="s">
        <v>212</v>
      </c>
      <c r="F72" s="5" t="s">
        <v>215</v>
      </c>
    </row>
    <row r="73" spans="1:6" x14ac:dyDescent="0.25">
      <c r="A73" s="5">
        <v>70</v>
      </c>
      <c r="B73" s="5" t="s">
        <v>221</v>
      </c>
      <c r="C73" s="5">
        <v>0</v>
      </c>
      <c r="D73" s="5">
        <v>0</v>
      </c>
      <c r="E73" s="5" t="s">
        <v>212</v>
      </c>
      <c r="F73" s="5" t="s">
        <v>215</v>
      </c>
    </row>
    <row r="74" spans="1:6" x14ac:dyDescent="0.25">
      <c r="A74" s="5">
        <v>71</v>
      </c>
      <c r="B74" s="5" t="s">
        <v>221</v>
      </c>
      <c r="C74" s="5">
        <v>0</v>
      </c>
      <c r="D74" s="5">
        <v>0</v>
      </c>
      <c r="E74" s="5" t="s">
        <v>212</v>
      </c>
      <c r="F74" s="5" t="s">
        <v>215</v>
      </c>
    </row>
    <row r="75" spans="1:6" x14ac:dyDescent="0.25">
      <c r="A75" s="5">
        <v>72</v>
      </c>
      <c r="B75" s="5" t="s">
        <v>221</v>
      </c>
      <c r="C75" s="5">
        <v>0</v>
      </c>
      <c r="D75" s="5">
        <v>0</v>
      </c>
      <c r="E75" s="5" t="s">
        <v>212</v>
      </c>
      <c r="F75" s="5" t="s">
        <v>215</v>
      </c>
    </row>
    <row r="76" spans="1:6" x14ac:dyDescent="0.25">
      <c r="A76" s="5">
        <v>73</v>
      </c>
      <c r="B76" s="5" t="s">
        <v>221</v>
      </c>
      <c r="C76" s="5">
        <v>0</v>
      </c>
      <c r="D76" s="5">
        <v>0</v>
      </c>
      <c r="E76" s="5" t="s">
        <v>212</v>
      </c>
      <c r="F76" s="5" t="s">
        <v>215</v>
      </c>
    </row>
    <row r="77" spans="1:6" x14ac:dyDescent="0.25">
      <c r="A77" s="5">
        <v>74</v>
      </c>
      <c r="B77" s="5" t="s">
        <v>221</v>
      </c>
      <c r="C77" s="5">
        <v>0</v>
      </c>
      <c r="D77" s="5">
        <v>0</v>
      </c>
      <c r="E77" s="5" t="s">
        <v>212</v>
      </c>
      <c r="F77" s="5" t="s">
        <v>215</v>
      </c>
    </row>
    <row r="78" spans="1:6" x14ac:dyDescent="0.25">
      <c r="A78" s="5">
        <v>75</v>
      </c>
      <c r="B78" s="5" t="s">
        <v>221</v>
      </c>
      <c r="C78" s="5">
        <v>0</v>
      </c>
      <c r="D78" s="5">
        <v>0</v>
      </c>
      <c r="E78" s="5" t="s">
        <v>212</v>
      </c>
      <c r="F78" s="5" t="s">
        <v>215</v>
      </c>
    </row>
    <row r="79" spans="1:6" x14ac:dyDescent="0.25">
      <c r="A79" s="5">
        <v>76</v>
      </c>
      <c r="B79" s="5" t="s">
        <v>221</v>
      </c>
      <c r="C79" s="5">
        <v>0</v>
      </c>
      <c r="D79" s="5">
        <v>0</v>
      </c>
      <c r="E79" s="5" t="s">
        <v>212</v>
      </c>
      <c r="F79" s="5" t="s">
        <v>215</v>
      </c>
    </row>
    <row r="80" spans="1:6" x14ac:dyDescent="0.25">
      <c r="A80" s="5">
        <v>77</v>
      </c>
      <c r="B80" s="5" t="s">
        <v>221</v>
      </c>
      <c r="C80" s="5">
        <v>0</v>
      </c>
      <c r="D80" s="5">
        <v>0</v>
      </c>
      <c r="E80" s="5" t="s">
        <v>212</v>
      </c>
      <c r="F80" s="5" t="s">
        <v>215</v>
      </c>
    </row>
    <row r="81" spans="1:6" x14ac:dyDescent="0.25">
      <c r="A81" s="5">
        <v>78</v>
      </c>
      <c r="B81" s="5" t="s">
        <v>221</v>
      </c>
      <c r="C81" s="5">
        <v>5240</v>
      </c>
      <c r="D81" s="5">
        <v>0</v>
      </c>
      <c r="E81" s="5" t="s">
        <v>212</v>
      </c>
      <c r="F81" s="5" t="s">
        <v>215</v>
      </c>
    </row>
    <row r="82" spans="1:6" x14ac:dyDescent="0.25">
      <c r="A82" s="5">
        <v>79</v>
      </c>
      <c r="B82" s="5" t="s">
        <v>221</v>
      </c>
      <c r="C82" s="5">
        <v>0</v>
      </c>
      <c r="D82" s="5">
        <v>0</v>
      </c>
      <c r="E82" s="5" t="s">
        <v>212</v>
      </c>
      <c r="F82" s="5" t="s">
        <v>215</v>
      </c>
    </row>
    <row r="83" spans="1:6" x14ac:dyDescent="0.25">
      <c r="A83" s="5">
        <v>80</v>
      </c>
      <c r="B83" s="5" t="s">
        <v>221</v>
      </c>
      <c r="C83" s="5">
        <v>120</v>
      </c>
      <c r="D83" s="5">
        <v>0</v>
      </c>
      <c r="E83" s="5" t="s">
        <v>212</v>
      </c>
      <c r="F83" s="5" t="s">
        <v>215</v>
      </c>
    </row>
    <row r="84" spans="1:6" x14ac:dyDescent="0.25">
      <c r="A84" s="5">
        <v>81</v>
      </c>
      <c r="B84" s="5" t="s">
        <v>221</v>
      </c>
      <c r="C84" s="5">
        <v>5240</v>
      </c>
      <c r="D84" s="5">
        <v>0</v>
      </c>
      <c r="E84" s="5" t="s">
        <v>212</v>
      </c>
      <c r="F84" s="5" t="s">
        <v>215</v>
      </c>
    </row>
    <row r="85" spans="1:6" x14ac:dyDescent="0.25">
      <c r="A85" s="5">
        <v>82</v>
      </c>
      <c r="B85" s="5" t="s">
        <v>221</v>
      </c>
      <c r="C85" s="5">
        <v>0</v>
      </c>
      <c r="D85" s="5">
        <v>0</v>
      </c>
      <c r="E85" s="5" t="s">
        <v>212</v>
      </c>
      <c r="F85" s="5" t="s">
        <v>215</v>
      </c>
    </row>
    <row r="86" spans="1:6" x14ac:dyDescent="0.25">
      <c r="A86" s="5">
        <v>83</v>
      </c>
      <c r="B86" s="5" t="s">
        <v>221</v>
      </c>
      <c r="C86" s="5">
        <v>0</v>
      </c>
      <c r="D86" s="5">
        <v>0</v>
      </c>
      <c r="E86" s="5" t="s">
        <v>212</v>
      </c>
      <c r="F86" s="5" t="s">
        <v>215</v>
      </c>
    </row>
    <row r="87" spans="1:6" x14ac:dyDescent="0.25">
      <c r="A87" s="5">
        <v>84</v>
      </c>
      <c r="B87" s="5" t="s">
        <v>221</v>
      </c>
      <c r="C87" s="5">
        <v>5240</v>
      </c>
      <c r="D87" s="5">
        <v>0</v>
      </c>
      <c r="E87" s="5" t="s">
        <v>212</v>
      </c>
      <c r="F87" s="5" t="s">
        <v>215</v>
      </c>
    </row>
    <row r="88" spans="1:6" x14ac:dyDescent="0.25">
      <c r="A88" s="5">
        <v>85</v>
      </c>
      <c r="B88" s="5" t="s">
        <v>221</v>
      </c>
      <c r="C88" s="5">
        <v>0</v>
      </c>
      <c r="D88" s="5">
        <v>0</v>
      </c>
      <c r="E88" s="5" t="s">
        <v>212</v>
      </c>
      <c r="F88" s="5" t="s">
        <v>215</v>
      </c>
    </row>
    <row r="89" spans="1:6" x14ac:dyDescent="0.25">
      <c r="A89" s="5">
        <v>86</v>
      </c>
      <c r="B89" s="5" t="s">
        <v>221</v>
      </c>
      <c r="C89" s="5">
        <v>0</v>
      </c>
      <c r="D89" s="5">
        <v>0</v>
      </c>
      <c r="E89" s="5" t="s">
        <v>212</v>
      </c>
      <c r="F89" s="5" t="s">
        <v>215</v>
      </c>
    </row>
    <row r="90" spans="1:6" x14ac:dyDescent="0.25">
      <c r="A90" s="5">
        <v>87</v>
      </c>
      <c r="B90" s="5" t="s">
        <v>221</v>
      </c>
      <c r="C90" s="5">
        <v>5240</v>
      </c>
      <c r="D90" s="5">
        <v>0</v>
      </c>
      <c r="E90" s="5" t="s">
        <v>212</v>
      </c>
      <c r="F90" s="5" t="s">
        <v>215</v>
      </c>
    </row>
    <row r="91" spans="1:6" x14ac:dyDescent="0.25">
      <c r="A91" s="5">
        <v>88</v>
      </c>
      <c r="B91" s="5" t="s">
        <v>221</v>
      </c>
      <c r="C91" s="5">
        <v>5240</v>
      </c>
      <c r="D91" s="5">
        <v>0</v>
      </c>
      <c r="E91" s="5" t="s">
        <v>212</v>
      </c>
      <c r="F91" s="5" t="s">
        <v>215</v>
      </c>
    </row>
    <row r="92" spans="1:6" x14ac:dyDescent="0.25">
      <c r="A92" s="5">
        <v>89</v>
      </c>
      <c r="B92" s="5" t="s">
        <v>221</v>
      </c>
      <c r="C92" s="5">
        <v>0</v>
      </c>
      <c r="D92" s="5">
        <v>0</v>
      </c>
      <c r="E92" s="5" t="s">
        <v>212</v>
      </c>
      <c r="F92" s="5" t="s">
        <v>215</v>
      </c>
    </row>
    <row r="93" spans="1:6" x14ac:dyDescent="0.25">
      <c r="A93" s="5">
        <v>90</v>
      </c>
      <c r="B93" s="5" t="s">
        <v>221</v>
      </c>
      <c r="C93" s="5">
        <v>0</v>
      </c>
      <c r="D93" s="5">
        <v>0</v>
      </c>
      <c r="E93" s="5" t="s">
        <v>212</v>
      </c>
      <c r="F93" s="5" t="s">
        <v>215</v>
      </c>
    </row>
    <row r="94" spans="1:6" x14ac:dyDescent="0.25">
      <c r="A94" s="5">
        <v>91</v>
      </c>
      <c r="B94" s="5" t="s">
        <v>221</v>
      </c>
      <c r="C94" s="5">
        <v>120</v>
      </c>
      <c r="D94" s="5">
        <v>0</v>
      </c>
      <c r="E94" s="5" t="s">
        <v>212</v>
      </c>
      <c r="F94" s="5" t="s">
        <v>215</v>
      </c>
    </row>
    <row r="95" spans="1:6" x14ac:dyDescent="0.25">
      <c r="A95" s="5">
        <v>92</v>
      </c>
      <c r="B95" s="5" t="s">
        <v>221</v>
      </c>
      <c r="C95" s="5">
        <v>0</v>
      </c>
      <c r="D95" s="5">
        <v>0</v>
      </c>
      <c r="E95" s="5" t="s">
        <v>212</v>
      </c>
      <c r="F95" s="5" t="s">
        <v>215</v>
      </c>
    </row>
    <row r="96" spans="1:6" x14ac:dyDescent="0.25">
      <c r="A96" s="5">
        <v>93</v>
      </c>
      <c r="B96" s="5" t="s">
        <v>221</v>
      </c>
      <c r="C96" s="5">
        <v>0</v>
      </c>
      <c r="D96" s="5">
        <v>0</v>
      </c>
      <c r="E96" s="5" t="s">
        <v>212</v>
      </c>
      <c r="F96" s="5" t="s">
        <v>215</v>
      </c>
    </row>
    <row r="97" spans="1:6" x14ac:dyDescent="0.25">
      <c r="A97" s="5">
        <v>94</v>
      </c>
      <c r="B97" s="5" t="s">
        <v>221</v>
      </c>
      <c r="C97" s="5">
        <v>0</v>
      </c>
      <c r="D97" s="5">
        <v>0</v>
      </c>
      <c r="E97" s="5" t="s">
        <v>212</v>
      </c>
      <c r="F97" s="5" t="s">
        <v>215</v>
      </c>
    </row>
    <row r="98" spans="1:6" x14ac:dyDescent="0.25">
      <c r="A98" s="5">
        <v>95</v>
      </c>
      <c r="B98" s="5" t="s">
        <v>221</v>
      </c>
      <c r="C98" s="5">
        <v>0</v>
      </c>
      <c r="D98" s="5">
        <v>0</v>
      </c>
      <c r="E98" s="5" t="s">
        <v>212</v>
      </c>
      <c r="F98" s="5" t="s">
        <v>215</v>
      </c>
    </row>
    <row r="99" spans="1:6" x14ac:dyDescent="0.25">
      <c r="A99" s="5">
        <v>96</v>
      </c>
      <c r="B99" s="5" t="s">
        <v>221</v>
      </c>
      <c r="C99" s="5">
        <v>0</v>
      </c>
      <c r="D99" s="5">
        <v>0</v>
      </c>
      <c r="E99" s="5" t="s">
        <v>212</v>
      </c>
      <c r="F99" s="5" t="s">
        <v>215</v>
      </c>
    </row>
    <row r="100" spans="1:6" x14ac:dyDescent="0.25">
      <c r="A100" s="5">
        <v>97</v>
      </c>
      <c r="B100" s="5" t="s">
        <v>221</v>
      </c>
      <c r="C100" s="5">
        <v>0</v>
      </c>
      <c r="D100" s="5">
        <v>0</v>
      </c>
      <c r="E100" s="5" t="s">
        <v>212</v>
      </c>
      <c r="F100" s="5" t="s">
        <v>215</v>
      </c>
    </row>
    <row r="101" spans="1:6" x14ac:dyDescent="0.25">
      <c r="A101" s="5">
        <v>98</v>
      </c>
      <c r="B101" s="5" t="s">
        <v>221</v>
      </c>
      <c r="C101" s="5">
        <v>0</v>
      </c>
      <c r="D101" s="5">
        <v>0</v>
      </c>
      <c r="E101" s="5" t="s">
        <v>212</v>
      </c>
      <c r="F101" s="5" t="s">
        <v>215</v>
      </c>
    </row>
    <row r="102" spans="1:6" x14ac:dyDescent="0.25">
      <c r="A102" s="5">
        <v>99</v>
      </c>
      <c r="B102" s="5" t="s">
        <v>221</v>
      </c>
      <c r="C102" s="5">
        <v>0</v>
      </c>
      <c r="D102" s="5">
        <v>0</v>
      </c>
      <c r="E102" s="5" t="s">
        <v>212</v>
      </c>
      <c r="F102" s="5" t="s">
        <v>215</v>
      </c>
    </row>
    <row r="103" spans="1:6" x14ac:dyDescent="0.25">
      <c r="A103" s="5">
        <v>100</v>
      </c>
      <c r="B103" s="5" t="s">
        <v>221</v>
      </c>
      <c r="C103" s="5">
        <v>0</v>
      </c>
      <c r="D103" s="5">
        <v>0</v>
      </c>
      <c r="E103" s="5" t="s">
        <v>212</v>
      </c>
      <c r="F103" s="5" t="s">
        <v>215</v>
      </c>
    </row>
    <row r="104" spans="1:6" x14ac:dyDescent="0.25">
      <c r="A104" s="5">
        <v>101</v>
      </c>
      <c r="B104" s="5" t="s">
        <v>221</v>
      </c>
      <c r="C104" s="5">
        <v>0</v>
      </c>
      <c r="D104" s="5">
        <v>0</v>
      </c>
      <c r="E104" s="5" t="s">
        <v>212</v>
      </c>
      <c r="F104" s="5" t="s">
        <v>215</v>
      </c>
    </row>
    <row r="105" spans="1:6" x14ac:dyDescent="0.25">
      <c r="A105" s="5">
        <v>102</v>
      </c>
      <c r="B105" s="5" t="s">
        <v>221</v>
      </c>
      <c r="C105" s="5">
        <v>0</v>
      </c>
      <c r="D105" s="5">
        <v>0</v>
      </c>
      <c r="E105" s="5" t="s">
        <v>212</v>
      </c>
      <c r="F105" s="5" t="s">
        <v>215</v>
      </c>
    </row>
    <row r="106" spans="1:6" x14ac:dyDescent="0.25">
      <c r="A106" s="5">
        <v>103</v>
      </c>
      <c r="B106" s="5" t="s">
        <v>221</v>
      </c>
      <c r="C106" s="5">
        <v>0</v>
      </c>
      <c r="D106" s="5">
        <v>0</v>
      </c>
      <c r="E106" s="5" t="s">
        <v>212</v>
      </c>
      <c r="F106" s="5" t="s">
        <v>215</v>
      </c>
    </row>
    <row r="107" spans="1:6" x14ac:dyDescent="0.25">
      <c r="A107" s="5">
        <v>104</v>
      </c>
      <c r="B107" s="5" t="s">
        <v>221</v>
      </c>
      <c r="C107" s="5">
        <v>120</v>
      </c>
      <c r="D107" s="5">
        <v>0</v>
      </c>
      <c r="E107" s="5" t="s">
        <v>212</v>
      </c>
      <c r="F107" s="5" t="s">
        <v>215</v>
      </c>
    </row>
    <row r="108" spans="1:6" x14ac:dyDescent="0.25">
      <c r="A108" s="5">
        <v>105</v>
      </c>
      <c r="B108" s="5" t="s">
        <v>221</v>
      </c>
      <c r="C108" s="5">
        <v>5190.3999999999996</v>
      </c>
      <c r="D108" s="5">
        <v>0</v>
      </c>
      <c r="E108" s="5" t="s">
        <v>212</v>
      </c>
      <c r="F108" s="5" t="s">
        <v>215</v>
      </c>
    </row>
    <row r="109" spans="1:6" x14ac:dyDescent="0.25">
      <c r="A109" s="5">
        <v>106</v>
      </c>
      <c r="B109" s="5" t="s">
        <v>221</v>
      </c>
      <c r="C109" s="5">
        <v>0</v>
      </c>
      <c r="D109" s="5">
        <v>0</v>
      </c>
      <c r="E109" s="5" t="s">
        <v>212</v>
      </c>
      <c r="F109" s="5" t="s">
        <v>215</v>
      </c>
    </row>
    <row r="110" spans="1:6" x14ac:dyDescent="0.25">
      <c r="A110" s="5">
        <v>107</v>
      </c>
      <c r="B110" s="5" t="s">
        <v>221</v>
      </c>
      <c r="C110" s="5">
        <v>0</v>
      </c>
      <c r="D110" s="5">
        <v>0</v>
      </c>
      <c r="E110" s="5" t="s">
        <v>212</v>
      </c>
      <c r="F110" s="5" t="s">
        <v>215</v>
      </c>
    </row>
    <row r="111" spans="1:6" x14ac:dyDescent="0.25">
      <c r="A111" s="5">
        <v>108</v>
      </c>
      <c r="B111" s="5" t="s">
        <v>221</v>
      </c>
      <c r="C111" s="5">
        <v>0</v>
      </c>
      <c r="D111" s="5">
        <v>0</v>
      </c>
      <c r="E111" s="5" t="s">
        <v>212</v>
      </c>
      <c r="F111" s="5" t="s">
        <v>215</v>
      </c>
    </row>
    <row r="112" spans="1:6" x14ac:dyDescent="0.25">
      <c r="A112" s="5">
        <v>109</v>
      </c>
      <c r="B112" s="5" t="s">
        <v>221</v>
      </c>
      <c r="C112" s="5">
        <v>0</v>
      </c>
      <c r="D112" s="5">
        <v>0</v>
      </c>
      <c r="E112" s="5" t="s">
        <v>212</v>
      </c>
      <c r="F112" s="5" t="s">
        <v>215</v>
      </c>
    </row>
    <row r="113" spans="1:6" x14ac:dyDescent="0.25">
      <c r="A113" s="5">
        <v>110</v>
      </c>
      <c r="B113" s="5" t="s">
        <v>221</v>
      </c>
      <c r="C113" s="5">
        <v>0</v>
      </c>
      <c r="D113" s="5">
        <v>0</v>
      </c>
      <c r="E113" s="5" t="s">
        <v>212</v>
      </c>
      <c r="F113" s="5" t="s">
        <v>215</v>
      </c>
    </row>
    <row r="114" spans="1:6" x14ac:dyDescent="0.25">
      <c r="A114" s="5">
        <v>111</v>
      </c>
      <c r="B114" s="5" t="s">
        <v>221</v>
      </c>
      <c r="C114" s="5">
        <v>120</v>
      </c>
      <c r="D114" s="5">
        <v>0</v>
      </c>
      <c r="E114" s="5" t="s">
        <v>212</v>
      </c>
      <c r="F114" s="5" t="s">
        <v>215</v>
      </c>
    </row>
    <row r="115" spans="1:6" x14ac:dyDescent="0.25">
      <c r="A115" s="5">
        <v>112</v>
      </c>
      <c r="B115" s="5" t="s">
        <v>221</v>
      </c>
      <c r="C115" s="5">
        <v>5190.3999999999996</v>
      </c>
      <c r="D115" s="5">
        <v>0</v>
      </c>
      <c r="E115" s="5" t="s">
        <v>212</v>
      </c>
      <c r="F115" s="5" t="s">
        <v>215</v>
      </c>
    </row>
    <row r="116" spans="1:6" x14ac:dyDescent="0.25">
      <c r="A116" s="5">
        <v>113</v>
      </c>
      <c r="B116" s="5" t="s">
        <v>221</v>
      </c>
      <c r="C116" s="5">
        <v>0</v>
      </c>
      <c r="D116" s="5">
        <v>0</v>
      </c>
      <c r="E116" s="5" t="s">
        <v>212</v>
      </c>
      <c r="F116" s="5" t="s">
        <v>215</v>
      </c>
    </row>
    <row r="117" spans="1:6" x14ac:dyDescent="0.25">
      <c r="A117" s="5">
        <v>114</v>
      </c>
      <c r="B117" s="5" t="s">
        <v>221</v>
      </c>
      <c r="C117" s="5">
        <v>0</v>
      </c>
      <c r="D117" s="5">
        <v>0</v>
      </c>
      <c r="E117" s="5" t="s">
        <v>212</v>
      </c>
      <c r="F117" s="5" t="s">
        <v>215</v>
      </c>
    </row>
    <row r="118" spans="1:6" x14ac:dyDescent="0.25">
      <c r="A118" s="5">
        <v>115</v>
      </c>
      <c r="B118" s="5" t="s">
        <v>221</v>
      </c>
      <c r="C118" s="5">
        <v>0</v>
      </c>
      <c r="D118" s="5">
        <v>0</v>
      </c>
      <c r="E118" s="5" t="s">
        <v>212</v>
      </c>
      <c r="F118" s="5" t="s">
        <v>215</v>
      </c>
    </row>
    <row r="119" spans="1:6" x14ac:dyDescent="0.25">
      <c r="A119" s="5">
        <v>116</v>
      </c>
      <c r="B119" s="5" t="s">
        <v>221</v>
      </c>
      <c r="C119" s="5">
        <v>0</v>
      </c>
      <c r="D119" s="5">
        <v>0</v>
      </c>
      <c r="E119" s="5" t="s">
        <v>212</v>
      </c>
      <c r="F119" s="5" t="s">
        <v>215</v>
      </c>
    </row>
    <row r="120" spans="1:6" x14ac:dyDescent="0.25">
      <c r="A120" s="5">
        <v>117</v>
      </c>
      <c r="B120" s="5" t="s">
        <v>221</v>
      </c>
      <c r="C120" s="5">
        <v>0</v>
      </c>
      <c r="D120" s="5">
        <v>0</v>
      </c>
      <c r="E120" s="5" t="s">
        <v>212</v>
      </c>
      <c r="F120" s="5" t="s">
        <v>215</v>
      </c>
    </row>
    <row r="121" spans="1:6" x14ac:dyDescent="0.25">
      <c r="A121" s="5">
        <v>118</v>
      </c>
      <c r="B121" s="5" t="s">
        <v>221</v>
      </c>
      <c r="C121" s="5">
        <v>0</v>
      </c>
      <c r="D121" s="5">
        <v>0</v>
      </c>
      <c r="E121" s="5" t="s">
        <v>212</v>
      </c>
      <c r="F121" s="5" t="s">
        <v>215</v>
      </c>
    </row>
    <row r="122" spans="1:6" x14ac:dyDescent="0.25">
      <c r="A122" s="5">
        <v>119</v>
      </c>
      <c r="B122" s="5" t="s">
        <v>221</v>
      </c>
      <c r="C122" s="5">
        <v>0</v>
      </c>
      <c r="D122" s="5">
        <v>0</v>
      </c>
      <c r="E122" s="5" t="s">
        <v>212</v>
      </c>
      <c r="F122" s="5" t="s">
        <v>215</v>
      </c>
    </row>
    <row r="123" spans="1:6" x14ac:dyDescent="0.25">
      <c r="A123" s="5">
        <v>120</v>
      </c>
      <c r="B123" s="5" t="s">
        <v>221</v>
      </c>
      <c r="C123" s="5">
        <v>0</v>
      </c>
      <c r="D123" s="5">
        <v>0</v>
      </c>
      <c r="E123" s="5" t="s">
        <v>212</v>
      </c>
      <c r="F123" s="5" t="s">
        <v>215</v>
      </c>
    </row>
    <row r="124" spans="1:6" x14ac:dyDescent="0.25">
      <c r="A124" s="5">
        <v>121</v>
      </c>
      <c r="B124" s="5" t="s">
        <v>221</v>
      </c>
      <c r="C124" s="5">
        <v>120</v>
      </c>
      <c r="D124" s="5">
        <v>0</v>
      </c>
      <c r="E124" s="5" t="s">
        <v>212</v>
      </c>
      <c r="F124" s="5" t="s">
        <v>215</v>
      </c>
    </row>
    <row r="125" spans="1:6" x14ac:dyDescent="0.25">
      <c r="A125" s="5">
        <v>122</v>
      </c>
      <c r="B125" s="5" t="s">
        <v>221</v>
      </c>
      <c r="C125" s="5">
        <v>120</v>
      </c>
      <c r="D125" s="5">
        <v>0</v>
      </c>
      <c r="E125" s="5" t="s">
        <v>212</v>
      </c>
      <c r="F125" s="5" t="s">
        <v>215</v>
      </c>
    </row>
    <row r="126" spans="1:6" x14ac:dyDescent="0.25">
      <c r="A126" s="5">
        <v>123</v>
      </c>
      <c r="B126" s="5" t="s">
        <v>221</v>
      </c>
      <c r="C126" s="5">
        <v>5151.6000000000004</v>
      </c>
      <c r="D126" s="5">
        <v>0</v>
      </c>
      <c r="E126" s="5" t="s">
        <v>212</v>
      </c>
      <c r="F126" s="5" t="s">
        <v>215</v>
      </c>
    </row>
    <row r="127" spans="1:6" x14ac:dyDescent="0.25">
      <c r="A127" s="5">
        <v>124</v>
      </c>
      <c r="B127" s="5" t="s">
        <v>221</v>
      </c>
      <c r="C127" s="5">
        <v>0</v>
      </c>
      <c r="D127" s="5">
        <v>0</v>
      </c>
      <c r="E127" s="5" t="s">
        <v>212</v>
      </c>
      <c r="F127" s="5" t="s">
        <v>215</v>
      </c>
    </row>
    <row r="128" spans="1:6" x14ac:dyDescent="0.25">
      <c r="A128" s="5">
        <v>125</v>
      </c>
      <c r="B128" s="5" t="s">
        <v>221</v>
      </c>
      <c r="C128" s="5">
        <v>5151.6000000000004</v>
      </c>
      <c r="D128" s="5">
        <v>0</v>
      </c>
      <c r="E128" s="5" t="s">
        <v>212</v>
      </c>
      <c r="F128" s="5" t="s">
        <v>215</v>
      </c>
    </row>
    <row r="129" spans="1:6" x14ac:dyDescent="0.25">
      <c r="A129" s="5">
        <v>126</v>
      </c>
      <c r="B129" s="5" t="s">
        <v>221</v>
      </c>
      <c r="C129" s="5">
        <v>0</v>
      </c>
      <c r="D129" s="5">
        <v>0</v>
      </c>
      <c r="E129" s="5" t="s">
        <v>212</v>
      </c>
      <c r="F129" s="5" t="s">
        <v>215</v>
      </c>
    </row>
    <row r="130" spans="1:6" x14ac:dyDescent="0.25">
      <c r="A130" s="5">
        <v>127</v>
      </c>
      <c r="B130" s="5" t="s">
        <v>221</v>
      </c>
      <c r="C130" s="5">
        <v>0</v>
      </c>
      <c r="D130" s="5">
        <v>0</v>
      </c>
      <c r="E130" s="5" t="s">
        <v>212</v>
      </c>
      <c r="F130" s="5" t="s">
        <v>215</v>
      </c>
    </row>
    <row r="131" spans="1:6" x14ac:dyDescent="0.25">
      <c r="A131" s="5">
        <v>128</v>
      </c>
      <c r="B131" s="5" t="s">
        <v>221</v>
      </c>
      <c r="C131" s="5">
        <v>0</v>
      </c>
      <c r="D131" s="5">
        <v>0</v>
      </c>
      <c r="E131" s="5" t="s">
        <v>212</v>
      </c>
      <c r="F131" s="5" t="s">
        <v>215</v>
      </c>
    </row>
    <row r="132" spans="1:6" x14ac:dyDescent="0.25">
      <c r="A132" s="5">
        <v>129</v>
      </c>
      <c r="B132" s="5" t="s">
        <v>221</v>
      </c>
      <c r="C132" s="5">
        <v>0</v>
      </c>
      <c r="D132" s="5">
        <v>0</v>
      </c>
      <c r="E132" s="5" t="s">
        <v>212</v>
      </c>
      <c r="F132" s="5" t="s">
        <v>215</v>
      </c>
    </row>
    <row r="133" spans="1:6" x14ac:dyDescent="0.25">
      <c r="A133" s="5">
        <v>130</v>
      </c>
      <c r="B133" s="5" t="s">
        <v>221</v>
      </c>
      <c r="C133" s="5">
        <v>0</v>
      </c>
      <c r="D133" s="5">
        <v>0</v>
      </c>
      <c r="E133" s="5" t="s">
        <v>212</v>
      </c>
      <c r="F133" s="5" t="s">
        <v>215</v>
      </c>
    </row>
    <row r="134" spans="1:6" x14ac:dyDescent="0.25">
      <c r="A134" s="5">
        <v>131</v>
      </c>
      <c r="B134" s="5" t="s">
        <v>221</v>
      </c>
      <c r="C134" s="5">
        <v>5151.6000000000004</v>
      </c>
      <c r="D134" s="5">
        <v>0</v>
      </c>
      <c r="E134" s="5" t="s">
        <v>212</v>
      </c>
      <c r="F134" s="5" t="s">
        <v>215</v>
      </c>
    </row>
    <row r="135" spans="1:6" x14ac:dyDescent="0.25">
      <c r="A135" s="5">
        <v>132</v>
      </c>
      <c r="B135" s="5" t="s">
        <v>221</v>
      </c>
      <c r="C135" s="5">
        <v>120</v>
      </c>
      <c r="D135" s="5">
        <v>0</v>
      </c>
      <c r="E135" s="5" t="s">
        <v>212</v>
      </c>
      <c r="F135" s="5" t="s">
        <v>215</v>
      </c>
    </row>
    <row r="136" spans="1:6" x14ac:dyDescent="0.25">
      <c r="A136" s="5">
        <v>133</v>
      </c>
      <c r="B136" s="5" t="s">
        <v>221</v>
      </c>
      <c r="C136" s="5">
        <v>5151.6000000000004</v>
      </c>
      <c r="D136" s="5">
        <v>0</v>
      </c>
      <c r="E136" s="5" t="s">
        <v>212</v>
      </c>
      <c r="F136" s="5" t="s">
        <v>215</v>
      </c>
    </row>
    <row r="137" spans="1:6" x14ac:dyDescent="0.25">
      <c r="A137" s="5">
        <v>134</v>
      </c>
      <c r="B137" s="5" t="s">
        <v>221</v>
      </c>
      <c r="C137" s="5">
        <v>0</v>
      </c>
      <c r="D137" s="5">
        <v>0</v>
      </c>
      <c r="E137" s="5" t="s">
        <v>212</v>
      </c>
      <c r="F137" s="5" t="s">
        <v>215</v>
      </c>
    </row>
    <row r="138" spans="1:6" x14ac:dyDescent="0.25">
      <c r="A138" s="5">
        <v>135</v>
      </c>
      <c r="B138" s="5" t="s">
        <v>221</v>
      </c>
      <c r="C138" s="5">
        <v>200</v>
      </c>
      <c r="D138" s="5">
        <v>0</v>
      </c>
      <c r="E138" s="5" t="s">
        <v>212</v>
      </c>
      <c r="F138" s="5" t="s">
        <v>215</v>
      </c>
    </row>
    <row r="139" spans="1:6" x14ac:dyDescent="0.25">
      <c r="A139" s="5">
        <v>136</v>
      </c>
      <c r="B139" s="5" t="s">
        <v>221</v>
      </c>
      <c r="C139" s="5">
        <v>0</v>
      </c>
      <c r="D139" s="5">
        <v>0</v>
      </c>
      <c r="E139" s="5" t="s">
        <v>212</v>
      </c>
      <c r="F139" s="5" t="s">
        <v>215</v>
      </c>
    </row>
    <row r="140" spans="1:6" x14ac:dyDescent="0.25">
      <c r="A140" s="5">
        <v>137</v>
      </c>
      <c r="B140" s="5" t="s">
        <v>221</v>
      </c>
      <c r="C140" s="5">
        <v>200</v>
      </c>
      <c r="D140" s="5">
        <v>0</v>
      </c>
      <c r="E140" s="5" t="s">
        <v>212</v>
      </c>
      <c r="F140" s="5" t="s">
        <v>215</v>
      </c>
    </row>
    <row r="141" spans="1:6" x14ac:dyDescent="0.25">
      <c r="A141" s="5">
        <v>138</v>
      </c>
      <c r="B141" s="5" t="s">
        <v>221</v>
      </c>
      <c r="C141" s="5">
        <v>0</v>
      </c>
      <c r="D141" s="5">
        <v>0</v>
      </c>
      <c r="E141" s="5" t="s">
        <v>212</v>
      </c>
      <c r="F141" s="5" t="s">
        <v>215</v>
      </c>
    </row>
    <row r="142" spans="1:6" x14ac:dyDescent="0.25">
      <c r="A142" s="5">
        <v>139</v>
      </c>
      <c r="B142" s="5" t="s">
        <v>221</v>
      </c>
      <c r="C142" s="5">
        <v>0</v>
      </c>
      <c r="D142" s="5">
        <v>0</v>
      </c>
      <c r="E142" s="5" t="s">
        <v>212</v>
      </c>
      <c r="F142" s="5" t="s">
        <v>215</v>
      </c>
    </row>
    <row r="143" spans="1:6" x14ac:dyDescent="0.25">
      <c r="A143" s="5">
        <v>140</v>
      </c>
      <c r="B143" s="5" t="s">
        <v>221</v>
      </c>
      <c r="C143" s="5">
        <v>0</v>
      </c>
      <c r="D143" s="5">
        <v>0</v>
      </c>
      <c r="E143" s="5" t="s">
        <v>212</v>
      </c>
      <c r="F143" s="5" t="s">
        <v>215</v>
      </c>
    </row>
    <row r="144" spans="1:6" x14ac:dyDescent="0.25">
      <c r="A144" s="5">
        <v>141</v>
      </c>
      <c r="B144" s="5" t="s">
        <v>221</v>
      </c>
      <c r="C144" s="5">
        <v>0</v>
      </c>
      <c r="D144" s="5">
        <v>0</v>
      </c>
      <c r="E144" s="5" t="s">
        <v>212</v>
      </c>
      <c r="F144" s="5" t="s">
        <v>215</v>
      </c>
    </row>
    <row r="145" spans="1:6" x14ac:dyDescent="0.25">
      <c r="A145" s="5">
        <v>142</v>
      </c>
      <c r="B145" s="5" t="s">
        <v>221</v>
      </c>
      <c r="C145" s="5">
        <v>0</v>
      </c>
      <c r="D145" s="5">
        <v>0</v>
      </c>
      <c r="E145" s="5" t="s">
        <v>212</v>
      </c>
      <c r="F145" s="5" t="s">
        <v>215</v>
      </c>
    </row>
    <row r="146" spans="1:6" x14ac:dyDescent="0.25">
      <c r="A146" s="5">
        <v>143</v>
      </c>
      <c r="B146" s="5" t="s">
        <v>221</v>
      </c>
      <c r="C146" s="5">
        <v>0</v>
      </c>
      <c r="D146" s="5">
        <v>0</v>
      </c>
      <c r="E146" s="5" t="s">
        <v>212</v>
      </c>
      <c r="F146" s="5" t="s">
        <v>215</v>
      </c>
    </row>
    <row r="147" spans="1:6" x14ac:dyDescent="0.25">
      <c r="A147" s="5">
        <v>144</v>
      </c>
      <c r="B147" s="5" t="s">
        <v>221</v>
      </c>
      <c r="C147" s="5">
        <v>0</v>
      </c>
      <c r="D147" s="5">
        <v>0</v>
      </c>
      <c r="E147" s="5" t="s">
        <v>212</v>
      </c>
      <c r="F147" s="5" t="s">
        <v>215</v>
      </c>
    </row>
    <row r="148" spans="1:6" x14ac:dyDescent="0.25">
      <c r="A148" s="5">
        <v>145</v>
      </c>
      <c r="B148" s="5" t="s">
        <v>221</v>
      </c>
      <c r="C148" s="5">
        <v>0</v>
      </c>
      <c r="D148" s="5">
        <v>0</v>
      </c>
      <c r="E148" s="5" t="s">
        <v>212</v>
      </c>
      <c r="F148" s="5" t="s">
        <v>215</v>
      </c>
    </row>
    <row r="149" spans="1:6" x14ac:dyDescent="0.25">
      <c r="A149" s="5">
        <v>146</v>
      </c>
      <c r="B149" s="5" t="s">
        <v>221</v>
      </c>
      <c r="C149" s="5">
        <v>0</v>
      </c>
      <c r="D149" s="5">
        <v>0</v>
      </c>
      <c r="E149" s="5" t="s">
        <v>212</v>
      </c>
      <c r="F149" s="5" t="s">
        <v>215</v>
      </c>
    </row>
    <row r="150" spans="1:6" x14ac:dyDescent="0.25">
      <c r="A150" s="5">
        <v>147</v>
      </c>
      <c r="B150" s="5" t="s">
        <v>221</v>
      </c>
      <c r="C150" s="5">
        <v>0</v>
      </c>
      <c r="D150" s="5">
        <v>0</v>
      </c>
      <c r="E150" s="5" t="s">
        <v>212</v>
      </c>
      <c r="F150" s="5" t="s">
        <v>215</v>
      </c>
    </row>
    <row r="151" spans="1:6" x14ac:dyDescent="0.25">
      <c r="A151" s="5">
        <v>148</v>
      </c>
      <c r="B151" s="5" t="s">
        <v>221</v>
      </c>
      <c r="C151" s="5">
        <v>0</v>
      </c>
      <c r="D151" s="5">
        <v>0</v>
      </c>
      <c r="E151" s="5" t="s">
        <v>212</v>
      </c>
      <c r="F151" s="5" t="s">
        <v>215</v>
      </c>
    </row>
    <row r="152" spans="1:6" x14ac:dyDescent="0.25">
      <c r="A152" s="5">
        <v>149</v>
      </c>
      <c r="B152" s="5" t="s">
        <v>221</v>
      </c>
      <c r="C152" s="5">
        <v>0</v>
      </c>
      <c r="D152" s="5">
        <v>0</v>
      </c>
      <c r="E152" s="5" t="s">
        <v>212</v>
      </c>
      <c r="F152" s="5" t="s">
        <v>215</v>
      </c>
    </row>
    <row r="153" spans="1:6" x14ac:dyDescent="0.25">
      <c r="A153" s="5">
        <v>150</v>
      </c>
      <c r="B153" s="5" t="s">
        <v>221</v>
      </c>
      <c r="C153" s="5">
        <v>0</v>
      </c>
      <c r="D153" s="5">
        <v>0</v>
      </c>
      <c r="E153" s="5" t="s">
        <v>212</v>
      </c>
      <c r="F153" s="5" t="s">
        <v>215</v>
      </c>
    </row>
    <row r="154" spans="1:6" x14ac:dyDescent="0.25">
      <c r="A154" s="5">
        <v>151</v>
      </c>
      <c r="B154" s="5" t="s">
        <v>221</v>
      </c>
      <c r="C154" s="5">
        <v>0</v>
      </c>
      <c r="D154" s="5">
        <v>0</v>
      </c>
      <c r="E154" s="5" t="s">
        <v>212</v>
      </c>
      <c r="F154" s="5" t="s">
        <v>215</v>
      </c>
    </row>
    <row r="155" spans="1:6" x14ac:dyDescent="0.25">
      <c r="A155" s="5">
        <v>152</v>
      </c>
      <c r="B155" s="5" t="s">
        <v>221</v>
      </c>
      <c r="C155" s="5">
        <v>0</v>
      </c>
      <c r="D155" s="5">
        <v>0</v>
      </c>
      <c r="E155" s="5" t="s">
        <v>212</v>
      </c>
      <c r="F155" s="5" t="s">
        <v>215</v>
      </c>
    </row>
    <row r="156" spans="1:6" x14ac:dyDescent="0.25">
      <c r="A156" s="5">
        <v>153</v>
      </c>
      <c r="B156" s="5" t="s">
        <v>221</v>
      </c>
      <c r="C156" s="5">
        <v>0</v>
      </c>
      <c r="D156" s="5">
        <v>0</v>
      </c>
      <c r="E156" s="5" t="s">
        <v>212</v>
      </c>
      <c r="F156" s="5" t="s">
        <v>215</v>
      </c>
    </row>
    <row r="157" spans="1:6" x14ac:dyDescent="0.25">
      <c r="A157" s="5">
        <v>154</v>
      </c>
      <c r="B157" s="5" t="s">
        <v>221</v>
      </c>
      <c r="C157" s="5">
        <v>0</v>
      </c>
      <c r="D157" s="5">
        <v>0</v>
      </c>
      <c r="E157" s="5" t="s">
        <v>212</v>
      </c>
      <c r="F157" s="5" t="s">
        <v>215</v>
      </c>
    </row>
    <row r="158" spans="1:6" x14ac:dyDescent="0.25">
      <c r="A158" s="5">
        <v>155</v>
      </c>
      <c r="B158" s="5" t="s">
        <v>221</v>
      </c>
      <c r="C158" s="5">
        <v>0</v>
      </c>
      <c r="D158" s="5">
        <v>0</v>
      </c>
      <c r="E158" s="5" t="s">
        <v>212</v>
      </c>
      <c r="F158" s="5" t="s">
        <v>215</v>
      </c>
    </row>
    <row r="159" spans="1:6" x14ac:dyDescent="0.25">
      <c r="A159" s="5">
        <v>156</v>
      </c>
      <c r="B159" s="5" t="s">
        <v>221</v>
      </c>
      <c r="C159" s="5">
        <v>0</v>
      </c>
      <c r="D159" s="5">
        <v>0</v>
      </c>
      <c r="E159" s="5" t="s">
        <v>212</v>
      </c>
      <c r="F159" s="5" t="s">
        <v>215</v>
      </c>
    </row>
    <row r="160" spans="1:6" x14ac:dyDescent="0.25">
      <c r="A160" s="5">
        <v>157</v>
      </c>
      <c r="B160" s="5" t="s">
        <v>221</v>
      </c>
      <c r="C160" s="5">
        <v>0</v>
      </c>
      <c r="D160" s="5">
        <v>0</v>
      </c>
      <c r="E160" s="5" t="s">
        <v>212</v>
      </c>
      <c r="F160" s="5" t="s">
        <v>215</v>
      </c>
    </row>
    <row r="161" spans="1:6" x14ac:dyDescent="0.25">
      <c r="A161" s="5">
        <v>158</v>
      </c>
      <c r="B161" s="5" t="s">
        <v>221</v>
      </c>
      <c r="C161" s="5">
        <v>4882</v>
      </c>
      <c r="D161" s="5">
        <v>0</v>
      </c>
      <c r="E161" s="5" t="s">
        <v>212</v>
      </c>
      <c r="F161" s="5" t="s">
        <v>215</v>
      </c>
    </row>
    <row r="162" spans="1:6" x14ac:dyDescent="0.25">
      <c r="A162" s="5">
        <v>159</v>
      </c>
      <c r="B162" s="5" t="s">
        <v>221</v>
      </c>
      <c r="C162" s="5">
        <v>0</v>
      </c>
      <c r="D162" s="5">
        <v>0</v>
      </c>
      <c r="E162" s="5" t="s">
        <v>212</v>
      </c>
      <c r="F162" s="5" t="s">
        <v>215</v>
      </c>
    </row>
    <row r="163" spans="1:6" x14ac:dyDescent="0.25">
      <c r="A163" s="5">
        <v>160</v>
      </c>
      <c r="B163" s="5" t="s">
        <v>221</v>
      </c>
      <c r="C163" s="5">
        <v>0</v>
      </c>
      <c r="D163" s="5">
        <v>0</v>
      </c>
      <c r="E163" s="5" t="s">
        <v>212</v>
      </c>
      <c r="F163" s="5" t="s">
        <v>215</v>
      </c>
    </row>
    <row r="164" spans="1:6" x14ac:dyDescent="0.25">
      <c r="A164" s="5">
        <v>161</v>
      </c>
      <c r="B164" s="5" t="s">
        <v>221</v>
      </c>
      <c r="C164" s="5">
        <v>0</v>
      </c>
      <c r="D164" s="5">
        <v>0</v>
      </c>
      <c r="E164" s="5" t="s">
        <v>212</v>
      </c>
      <c r="F164" s="5" t="s">
        <v>215</v>
      </c>
    </row>
    <row r="165" spans="1:6" x14ac:dyDescent="0.25">
      <c r="A165" s="5">
        <v>162</v>
      </c>
      <c r="B165" s="5" t="s">
        <v>221</v>
      </c>
      <c r="C165" s="5">
        <v>0</v>
      </c>
      <c r="D165" s="5">
        <v>0</v>
      </c>
      <c r="E165" s="5" t="s">
        <v>212</v>
      </c>
      <c r="F165" s="5" t="s">
        <v>215</v>
      </c>
    </row>
    <row r="166" spans="1:6" x14ac:dyDescent="0.25">
      <c r="A166" s="5">
        <v>163</v>
      </c>
      <c r="B166" s="5" t="s">
        <v>221</v>
      </c>
      <c r="C166" s="5">
        <v>0</v>
      </c>
      <c r="D166" s="5">
        <v>0</v>
      </c>
      <c r="E166" s="5" t="s">
        <v>212</v>
      </c>
      <c r="F166" s="5" t="s">
        <v>215</v>
      </c>
    </row>
    <row r="167" spans="1:6" x14ac:dyDescent="0.25">
      <c r="A167" s="5">
        <v>164</v>
      </c>
      <c r="B167" s="5" t="s">
        <v>221</v>
      </c>
      <c r="C167" s="5">
        <v>0</v>
      </c>
      <c r="D167" s="5">
        <v>0</v>
      </c>
      <c r="E167" s="5" t="s">
        <v>212</v>
      </c>
      <c r="F167" s="5" t="s">
        <v>215</v>
      </c>
    </row>
    <row r="168" spans="1:6" x14ac:dyDescent="0.25">
      <c r="A168" s="5">
        <v>165</v>
      </c>
      <c r="B168" s="5" t="s">
        <v>221</v>
      </c>
      <c r="C168" s="5">
        <v>0</v>
      </c>
      <c r="D168" s="5">
        <v>0</v>
      </c>
      <c r="E168" s="5" t="s">
        <v>212</v>
      </c>
      <c r="F168" s="5" t="s">
        <v>215</v>
      </c>
    </row>
    <row r="169" spans="1:6" x14ac:dyDescent="0.25">
      <c r="A169" s="5">
        <v>166</v>
      </c>
      <c r="B169" s="5" t="s">
        <v>221</v>
      </c>
      <c r="C169" s="5">
        <v>0</v>
      </c>
      <c r="D169" s="5">
        <v>0</v>
      </c>
      <c r="E169" s="5" t="s">
        <v>212</v>
      </c>
      <c r="F169" s="5" t="s">
        <v>215</v>
      </c>
    </row>
    <row r="170" spans="1:6" x14ac:dyDescent="0.25">
      <c r="A170" s="5">
        <v>167</v>
      </c>
      <c r="B170" s="5" t="s">
        <v>221</v>
      </c>
      <c r="C170" s="5">
        <v>0</v>
      </c>
      <c r="D170" s="5">
        <v>0</v>
      </c>
      <c r="E170" s="5" t="s">
        <v>212</v>
      </c>
      <c r="F170" s="5" t="s">
        <v>215</v>
      </c>
    </row>
    <row r="171" spans="1:6" x14ac:dyDescent="0.25">
      <c r="A171" s="5">
        <v>168</v>
      </c>
      <c r="B171" s="5" t="s">
        <v>221</v>
      </c>
      <c r="C171" s="5">
        <v>0</v>
      </c>
      <c r="D171" s="5">
        <v>0</v>
      </c>
      <c r="E171" s="5" t="s">
        <v>212</v>
      </c>
      <c r="F171" s="5" t="s">
        <v>215</v>
      </c>
    </row>
    <row r="172" spans="1:6" x14ac:dyDescent="0.25">
      <c r="A172" s="5">
        <v>169</v>
      </c>
      <c r="B172" s="5" t="s">
        <v>221</v>
      </c>
      <c r="C172" s="5">
        <v>0</v>
      </c>
      <c r="D172" s="5">
        <v>0</v>
      </c>
      <c r="E172" s="5" t="s">
        <v>212</v>
      </c>
      <c r="F172" s="5" t="s">
        <v>215</v>
      </c>
    </row>
    <row r="173" spans="1:6" x14ac:dyDescent="0.25">
      <c r="A173" s="5">
        <v>170</v>
      </c>
      <c r="B173" s="5" t="s">
        <v>221</v>
      </c>
      <c r="C173" s="5">
        <v>0</v>
      </c>
      <c r="D173" s="5">
        <v>0</v>
      </c>
      <c r="E173" s="5" t="s">
        <v>212</v>
      </c>
      <c r="F173" s="5" t="s">
        <v>215</v>
      </c>
    </row>
    <row r="174" spans="1:6" x14ac:dyDescent="0.25">
      <c r="A174" s="5">
        <v>171</v>
      </c>
      <c r="B174" s="5" t="s">
        <v>221</v>
      </c>
      <c r="C174" s="5">
        <v>0</v>
      </c>
      <c r="D174" s="5">
        <v>0</v>
      </c>
      <c r="E174" s="5" t="s">
        <v>212</v>
      </c>
      <c r="F174" s="5" t="s">
        <v>215</v>
      </c>
    </row>
    <row r="175" spans="1:6" x14ac:dyDescent="0.25">
      <c r="A175" s="5">
        <v>172</v>
      </c>
      <c r="B175" s="5" t="s">
        <v>221</v>
      </c>
      <c r="C175" s="5">
        <v>0</v>
      </c>
      <c r="D175" s="5">
        <v>0</v>
      </c>
      <c r="E175" s="5" t="s">
        <v>212</v>
      </c>
      <c r="F175" s="5" t="s">
        <v>215</v>
      </c>
    </row>
    <row r="176" spans="1:6" x14ac:dyDescent="0.25">
      <c r="A176" s="5">
        <v>173</v>
      </c>
      <c r="B176" s="5" t="s">
        <v>221</v>
      </c>
      <c r="C176" s="5">
        <v>0</v>
      </c>
      <c r="D176" s="5">
        <v>0</v>
      </c>
      <c r="E176" s="5" t="s">
        <v>212</v>
      </c>
      <c r="F176" s="5" t="s">
        <v>215</v>
      </c>
    </row>
    <row r="177" spans="1:6" x14ac:dyDescent="0.25">
      <c r="A177" s="5">
        <v>174</v>
      </c>
      <c r="B177" s="5" t="s">
        <v>221</v>
      </c>
      <c r="C177" s="5">
        <v>0</v>
      </c>
      <c r="D177" s="5">
        <v>0</v>
      </c>
      <c r="E177" s="5" t="s">
        <v>212</v>
      </c>
      <c r="F177" s="5" t="s">
        <v>215</v>
      </c>
    </row>
    <row r="178" spans="1:6" x14ac:dyDescent="0.25">
      <c r="A178" s="5">
        <v>175</v>
      </c>
      <c r="B178" s="5" t="s">
        <v>221</v>
      </c>
      <c r="C178" s="5">
        <v>0</v>
      </c>
      <c r="D178" s="5">
        <v>0</v>
      </c>
      <c r="E178" s="5" t="s">
        <v>212</v>
      </c>
      <c r="F178" s="5" t="s">
        <v>215</v>
      </c>
    </row>
    <row r="179" spans="1:6" x14ac:dyDescent="0.25">
      <c r="A179" s="5">
        <v>176</v>
      </c>
      <c r="B179" s="5" t="s">
        <v>221</v>
      </c>
      <c r="C179" s="5">
        <v>0</v>
      </c>
      <c r="D179" s="5">
        <v>0</v>
      </c>
      <c r="E179" s="5" t="s">
        <v>212</v>
      </c>
      <c r="F179" s="5" t="s">
        <v>215</v>
      </c>
    </row>
    <row r="180" spans="1:6" x14ac:dyDescent="0.25">
      <c r="A180" s="5">
        <v>177</v>
      </c>
      <c r="B180" s="5" t="s">
        <v>221</v>
      </c>
      <c r="C180" s="5">
        <v>0</v>
      </c>
      <c r="D180" s="5">
        <v>0</v>
      </c>
      <c r="E180" s="5" t="s">
        <v>212</v>
      </c>
      <c r="F180" s="5" t="s">
        <v>215</v>
      </c>
    </row>
    <row r="181" spans="1:6" x14ac:dyDescent="0.25">
      <c r="A181" s="5">
        <v>178</v>
      </c>
      <c r="B181" s="5" t="s">
        <v>221</v>
      </c>
      <c r="C181" s="5">
        <v>4764.3999999999996</v>
      </c>
      <c r="D181" s="5">
        <v>0</v>
      </c>
      <c r="E181" s="5" t="s">
        <v>212</v>
      </c>
      <c r="F181" s="5" t="s">
        <v>215</v>
      </c>
    </row>
    <row r="182" spans="1:6" x14ac:dyDescent="0.25">
      <c r="A182" s="5">
        <v>179</v>
      </c>
      <c r="B182" s="5" t="s">
        <v>221</v>
      </c>
      <c r="C182" s="5">
        <v>0</v>
      </c>
      <c r="D182" s="5">
        <v>0</v>
      </c>
      <c r="E182" s="5" t="s">
        <v>212</v>
      </c>
      <c r="F182" s="5" t="s">
        <v>215</v>
      </c>
    </row>
    <row r="183" spans="1:6" x14ac:dyDescent="0.25">
      <c r="A183" s="5">
        <v>180</v>
      </c>
      <c r="B183" s="5" t="s">
        <v>221</v>
      </c>
      <c r="C183" s="5">
        <v>0</v>
      </c>
      <c r="D183" s="5">
        <v>0</v>
      </c>
      <c r="E183" s="5" t="s">
        <v>212</v>
      </c>
      <c r="F183" s="5" t="s">
        <v>215</v>
      </c>
    </row>
    <row r="184" spans="1:6" x14ac:dyDescent="0.25">
      <c r="A184" s="5">
        <v>181</v>
      </c>
      <c r="B184" s="5" t="s">
        <v>221</v>
      </c>
      <c r="C184" s="5">
        <v>0</v>
      </c>
      <c r="D184" s="5">
        <v>0</v>
      </c>
      <c r="E184" s="5" t="s">
        <v>212</v>
      </c>
      <c r="F184" s="5" t="s">
        <v>215</v>
      </c>
    </row>
    <row r="185" spans="1:6" x14ac:dyDescent="0.25">
      <c r="A185" s="5">
        <v>182</v>
      </c>
      <c r="B185" s="5" t="s">
        <v>221</v>
      </c>
      <c r="C185" s="5">
        <v>4764.3999999999996</v>
      </c>
      <c r="D185" s="5">
        <v>0</v>
      </c>
      <c r="E185" s="5" t="s">
        <v>212</v>
      </c>
      <c r="F185" s="5" t="s">
        <v>215</v>
      </c>
    </row>
    <row r="186" spans="1:6" x14ac:dyDescent="0.25">
      <c r="A186" s="5">
        <v>183</v>
      </c>
      <c r="B186" s="5" t="s">
        <v>221</v>
      </c>
      <c r="C186" s="5">
        <v>0</v>
      </c>
      <c r="D186" s="5">
        <v>0</v>
      </c>
      <c r="E186" s="5" t="s">
        <v>212</v>
      </c>
      <c r="F186" s="5" t="s">
        <v>215</v>
      </c>
    </row>
    <row r="187" spans="1:6" x14ac:dyDescent="0.25">
      <c r="A187" s="5">
        <v>184</v>
      </c>
      <c r="B187" s="5" t="s">
        <v>221</v>
      </c>
      <c r="C187" s="5">
        <v>0</v>
      </c>
      <c r="D187" s="5">
        <v>0</v>
      </c>
      <c r="E187" s="5" t="s">
        <v>212</v>
      </c>
      <c r="F187" s="5" t="s">
        <v>215</v>
      </c>
    </row>
    <row r="188" spans="1:6" x14ac:dyDescent="0.25">
      <c r="A188" s="5">
        <v>185</v>
      </c>
      <c r="B188" s="5" t="s">
        <v>221</v>
      </c>
      <c r="C188" s="5">
        <v>0</v>
      </c>
      <c r="D188" s="5">
        <v>0</v>
      </c>
      <c r="E188" s="5" t="s">
        <v>212</v>
      </c>
      <c r="F188" s="5" t="s">
        <v>215</v>
      </c>
    </row>
    <row r="189" spans="1:6" x14ac:dyDescent="0.25">
      <c r="A189" s="5">
        <v>186</v>
      </c>
      <c r="B189" s="5" t="s">
        <v>221</v>
      </c>
      <c r="C189" s="5">
        <v>0</v>
      </c>
      <c r="D189" s="5">
        <v>0</v>
      </c>
      <c r="E189" s="5" t="s">
        <v>212</v>
      </c>
      <c r="F189" s="5" t="s">
        <v>215</v>
      </c>
    </row>
    <row r="190" spans="1:6" x14ac:dyDescent="0.25">
      <c r="A190" s="5">
        <v>187</v>
      </c>
      <c r="B190" s="5" t="s">
        <v>221</v>
      </c>
      <c r="C190" s="5">
        <v>0</v>
      </c>
      <c r="D190" s="5">
        <v>0</v>
      </c>
      <c r="E190" s="5" t="s">
        <v>212</v>
      </c>
      <c r="F190" s="5" t="s">
        <v>215</v>
      </c>
    </row>
    <row r="191" spans="1:6" x14ac:dyDescent="0.25">
      <c r="A191" s="5">
        <v>188</v>
      </c>
      <c r="B191" s="5" t="s">
        <v>221</v>
      </c>
      <c r="C191" s="5">
        <v>0</v>
      </c>
      <c r="D191" s="5">
        <v>0</v>
      </c>
      <c r="E191" s="5" t="s">
        <v>212</v>
      </c>
      <c r="F191" s="5" t="s">
        <v>215</v>
      </c>
    </row>
    <row r="192" spans="1:6" x14ac:dyDescent="0.25">
      <c r="A192" s="5">
        <v>189</v>
      </c>
      <c r="B192" s="5" t="s">
        <v>221</v>
      </c>
      <c r="C192" s="5">
        <v>0</v>
      </c>
      <c r="D192" s="5">
        <v>0</v>
      </c>
      <c r="E192" s="5" t="s">
        <v>212</v>
      </c>
      <c r="F192" s="5" t="s">
        <v>215</v>
      </c>
    </row>
    <row r="193" spans="1:6" x14ac:dyDescent="0.25">
      <c r="A193" s="5">
        <v>190</v>
      </c>
      <c r="B193" s="5" t="s">
        <v>221</v>
      </c>
      <c r="C193" s="5">
        <v>0</v>
      </c>
      <c r="D193" s="5">
        <v>0</v>
      </c>
      <c r="E193" s="5" t="s">
        <v>212</v>
      </c>
      <c r="F193" s="5" t="s">
        <v>215</v>
      </c>
    </row>
    <row r="194" spans="1:6" x14ac:dyDescent="0.25">
      <c r="A194" s="5">
        <v>191</v>
      </c>
      <c r="B194" s="5" t="s">
        <v>221</v>
      </c>
      <c r="C194" s="5">
        <v>0</v>
      </c>
      <c r="D194" s="5">
        <v>0</v>
      </c>
      <c r="E194" s="5" t="s">
        <v>212</v>
      </c>
      <c r="F194" s="5" t="s">
        <v>215</v>
      </c>
    </row>
    <row r="195" spans="1:6" x14ac:dyDescent="0.25">
      <c r="A195" s="5">
        <v>192</v>
      </c>
      <c r="B195" s="5" t="s">
        <v>221</v>
      </c>
      <c r="C195" s="5">
        <v>0</v>
      </c>
      <c r="D195" s="5">
        <v>0</v>
      </c>
      <c r="E195" s="5" t="s">
        <v>212</v>
      </c>
      <c r="F195" s="5" t="s">
        <v>215</v>
      </c>
    </row>
    <row r="196" spans="1:6" x14ac:dyDescent="0.25">
      <c r="A196" s="5">
        <v>193</v>
      </c>
      <c r="B196" s="5" t="s">
        <v>221</v>
      </c>
      <c r="C196" s="5">
        <v>0</v>
      </c>
      <c r="D196" s="5">
        <v>0</v>
      </c>
      <c r="E196" s="5" t="s">
        <v>212</v>
      </c>
      <c r="F196" s="5" t="s">
        <v>215</v>
      </c>
    </row>
    <row r="197" spans="1:6" x14ac:dyDescent="0.25">
      <c r="A197" s="5">
        <v>194</v>
      </c>
      <c r="B197" s="5" t="s">
        <v>221</v>
      </c>
      <c r="C197" s="5">
        <v>0</v>
      </c>
      <c r="D197" s="5">
        <v>0</v>
      </c>
      <c r="E197" s="5" t="s">
        <v>212</v>
      </c>
      <c r="F197" s="5" t="s">
        <v>215</v>
      </c>
    </row>
    <row r="198" spans="1:6" x14ac:dyDescent="0.25">
      <c r="A198" s="5">
        <v>195</v>
      </c>
      <c r="B198" s="5" t="s">
        <v>221</v>
      </c>
      <c r="C198" s="5">
        <v>4461.6000000000004</v>
      </c>
      <c r="D198" s="5">
        <v>0</v>
      </c>
      <c r="E198" s="5" t="s">
        <v>212</v>
      </c>
      <c r="F198" s="5" t="s">
        <v>215</v>
      </c>
    </row>
    <row r="199" spans="1:6" x14ac:dyDescent="0.25">
      <c r="A199" s="5">
        <v>196</v>
      </c>
      <c r="B199" s="5" t="s">
        <v>221</v>
      </c>
      <c r="C199" s="5">
        <v>0</v>
      </c>
      <c r="D199" s="5">
        <v>0</v>
      </c>
      <c r="E199" s="5" t="s">
        <v>212</v>
      </c>
      <c r="F199" s="5" t="s">
        <v>215</v>
      </c>
    </row>
    <row r="200" spans="1:6" x14ac:dyDescent="0.25">
      <c r="A200" s="5">
        <v>197</v>
      </c>
      <c r="B200" s="5" t="s">
        <v>221</v>
      </c>
      <c r="C200" s="5">
        <v>0</v>
      </c>
      <c r="D200" s="5">
        <v>0</v>
      </c>
      <c r="E200" s="5" t="s">
        <v>212</v>
      </c>
      <c r="F200" s="5" t="s">
        <v>215</v>
      </c>
    </row>
    <row r="201" spans="1:6" x14ac:dyDescent="0.25">
      <c r="A201" s="5">
        <v>198</v>
      </c>
      <c r="B201" s="5" t="s">
        <v>221</v>
      </c>
      <c r="C201" s="5">
        <v>0</v>
      </c>
      <c r="D201" s="5">
        <v>0</v>
      </c>
      <c r="E201" s="5" t="s">
        <v>212</v>
      </c>
      <c r="F201" s="5" t="s">
        <v>215</v>
      </c>
    </row>
    <row r="202" spans="1:6" x14ac:dyDescent="0.25">
      <c r="A202" s="5">
        <v>199</v>
      </c>
      <c r="B202" s="5" t="s">
        <v>221</v>
      </c>
      <c r="C202" s="5">
        <v>0</v>
      </c>
      <c r="D202" s="5">
        <v>0</v>
      </c>
      <c r="E202" s="5" t="s">
        <v>212</v>
      </c>
      <c r="F202" s="5" t="s">
        <v>215</v>
      </c>
    </row>
    <row r="203" spans="1:6" x14ac:dyDescent="0.25">
      <c r="A203" s="5">
        <v>200</v>
      </c>
      <c r="B203" s="5" t="s">
        <v>221</v>
      </c>
      <c r="C203" s="5">
        <v>4461.6000000000004</v>
      </c>
      <c r="D203" s="5">
        <v>0</v>
      </c>
      <c r="E203" s="5" t="s">
        <v>212</v>
      </c>
      <c r="F203" s="5" t="s">
        <v>215</v>
      </c>
    </row>
    <row r="204" spans="1:6" x14ac:dyDescent="0.25">
      <c r="A204" s="5">
        <v>201</v>
      </c>
      <c r="B204" s="5" t="s">
        <v>221</v>
      </c>
      <c r="C204" s="5">
        <v>0</v>
      </c>
      <c r="D204" s="5">
        <v>0</v>
      </c>
      <c r="E204" s="5" t="s">
        <v>212</v>
      </c>
      <c r="F204" s="5" t="s">
        <v>215</v>
      </c>
    </row>
    <row r="205" spans="1:6" x14ac:dyDescent="0.25">
      <c r="A205" s="5">
        <v>202</v>
      </c>
      <c r="B205" s="5" t="s">
        <v>221</v>
      </c>
      <c r="C205" s="5">
        <v>0</v>
      </c>
      <c r="D205" s="5">
        <v>0</v>
      </c>
      <c r="E205" s="5" t="s">
        <v>212</v>
      </c>
      <c r="F205" s="5" t="s">
        <v>215</v>
      </c>
    </row>
    <row r="206" spans="1:6" x14ac:dyDescent="0.25">
      <c r="A206" s="5">
        <v>203</v>
      </c>
      <c r="B206" s="5" t="s">
        <v>221</v>
      </c>
      <c r="C206" s="5">
        <v>0</v>
      </c>
      <c r="D206" s="5">
        <v>0</v>
      </c>
      <c r="E206" s="5" t="s">
        <v>212</v>
      </c>
      <c r="F206" s="5" t="s">
        <v>215</v>
      </c>
    </row>
    <row r="207" spans="1:6" x14ac:dyDescent="0.25">
      <c r="A207" s="5">
        <v>204</v>
      </c>
      <c r="B207" s="5" t="s">
        <v>221</v>
      </c>
      <c r="C207" s="5">
        <v>0</v>
      </c>
      <c r="D207" s="5">
        <v>0</v>
      </c>
      <c r="E207" s="5" t="s">
        <v>212</v>
      </c>
      <c r="F207" s="5" t="s">
        <v>215</v>
      </c>
    </row>
    <row r="208" spans="1:6" x14ac:dyDescent="0.25">
      <c r="A208" s="5">
        <v>205</v>
      </c>
      <c r="B208" s="5" t="s">
        <v>221</v>
      </c>
      <c r="C208" s="5">
        <v>0</v>
      </c>
      <c r="D208" s="5">
        <v>0</v>
      </c>
      <c r="E208" s="5" t="s">
        <v>212</v>
      </c>
      <c r="F208" s="5" t="s">
        <v>215</v>
      </c>
    </row>
    <row r="209" spans="1:6" x14ac:dyDescent="0.25">
      <c r="A209" s="5">
        <v>206</v>
      </c>
      <c r="B209" s="5" t="s">
        <v>221</v>
      </c>
      <c r="C209" s="5">
        <v>0</v>
      </c>
      <c r="D209" s="5">
        <v>0</v>
      </c>
      <c r="E209" s="5" t="s">
        <v>212</v>
      </c>
      <c r="F209" s="5" t="s">
        <v>215</v>
      </c>
    </row>
    <row r="210" spans="1:6" x14ac:dyDescent="0.25">
      <c r="A210" s="5">
        <v>207</v>
      </c>
      <c r="B210" s="5" t="s">
        <v>221</v>
      </c>
      <c r="C210" s="5">
        <v>0</v>
      </c>
      <c r="D210" s="5">
        <v>0</v>
      </c>
      <c r="E210" s="5" t="s">
        <v>212</v>
      </c>
      <c r="F210" s="5" t="s">
        <v>215</v>
      </c>
    </row>
    <row r="211" spans="1:6" x14ac:dyDescent="0.25">
      <c r="A211" s="5">
        <v>208</v>
      </c>
      <c r="B211" s="5" t="s">
        <v>221</v>
      </c>
      <c r="C211" s="5">
        <v>0</v>
      </c>
      <c r="D211" s="5">
        <v>0</v>
      </c>
      <c r="E211" s="5" t="s">
        <v>212</v>
      </c>
      <c r="F211" s="5" t="s">
        <v>215</v>
      </c>
    </row>
    <row r="212" spans="1:6" x14ac:dyDescent="0.25">
      <c r="A212" s="5">
        <v>209</v>
      </c>
      <c r="B212" s="5" t="s">
        <v>221</v>
      </c>
      <c r="C212" s="5">
        <v>0</v>
      </c>
      <c r="D212" s="5">
        <v>0</v>
      </c>
      <c r="E212" s="5" t="s">
        <v>212</v>
      </c>
      <c r="F212" s="5" t="s">
        <v>215</v>
      </c>
    </row>
    <row r="213" spans="1:6" x14ac:dyDescent="0.25">
      <c r="A213" s="5">
        <v>210</v>
      </c>
      <c r="B213" s="5" t="s">
        <v>221</v>
      </c>
      <c r="C213" s="5">
        <v>0</v>
      </c>
      <c r="D213" s="5">
        <v>0</v>
      </c>
      <c r="E213" s="5" t="s">
        <v>212</v>
      </c>
      <c r="F213" s="5" t="s">
        <v>215</v>
      </c>
    </row>
    <row r="214" spans="1:6" x14ac:dyDescent="0.25">
      <c r="A214" s="5">
        <v>211</v>
      </c>
      <c r="B214" s="5" t="s">
        <v>221</v>
      </c>
      <c r="C214" s="5">
        <v>0</v>
      </c>
      <c r="D214" s="5">
        <v>0</v>
      </c>
      <c r="E214" s="5" t="s">
        <v>212</v>
      </c>
      <c r="F214" s="5" t="s">
        <v>215</v>
      </c>
    </row>
    <row r="215" spans="1:6" x14ac:dyDescent="0.25">
      <c r="A215" s="5">
        <v>212</v>
      </c>
      <c r="B215" s="5" t="s">
        <v>221</v>
      </c>
      <c r="C215" s="5">
        <v>0</v>
      </c>
      <c r="D215" s="5">
        <v>0</v>
      </c>
      <c r="E215" s="5" t="s">
        <v>212</v>
      </c>
      <c r="F215" s="5" t="s">
        <v>215</v>
      </c>
    </row>
    <row r="216" spans="1:6" x14ac:dyDescent="0.25">
      <c r="A216" s="5">
        <v>213</v>
      </c>
      <c r="B216" s="5" t="s">
        <v>221</v>
      </c>
      <c r="C216" s="5">
        <v>0</v>
      </c>
      <c r="D216" s="5">
        <v>0</v>
      </c>
      <c r="E216" s="5" t="s">
        <v>212</v>
      </c>
      <c r="F216" s="5" t="s">
        <v>215</v>
      </c>
    </row>
    <row r="217" spans="1:6" x14ac:dyDescent="0.25">
      <c r="A217" s="5">
        <v>214</v>
      </c>
      <c r="B217" s="5" t="s">
        <v>221</v>
      </c>
      <c r="C217" s="5">
        <v>0</v>
      </c>
      <c r="D217" s="5">
        <v>0</v>
      </c>
      <c r="E217" s="5" t="s">
        <v>212</v>
      </c>
      <c r="F217" s="5" t="s">
        <v>215</v>
      </c>
    </row>
    <row r="218" spans="1:6" x14ac:dyDescent="0.25">
      <c r="A218" s="5">
        <v>215</v>
      </c>
      <c r="B218" s="5" t="s">
        <v>221</v>
      </c>
      <c r="C218" s="5">
        <v>0</v>
      </c>
      <c r="D218" s="5">
        <v>0</v>
      </c>
      <c r="E218" s="5" t="s">
        <v>212</v>
      </c>
      <c r="F218" s="5" t="s">
        <v>215</v>
      </c>
    </row>
    <row r="219" spans="1:6" x14ac:dyDescent="0.25">
      <c r="A219" s="5">
        <v>216</v>
      </c>
      <c r="B219" s="5" t="s">
        <v>221</v>
      </c>
      <c r="C219" s="5">
        <v>0</v>
      </c>
      <c r="D219" s="5">
        <v>0</v>
      </c>
      <c r="E219" s="5" t="s">
        <v>212</v>
      </c>
      <c r="F219" s="5" t="s">
        <v>215</v>
      </c>
    </row>
    <row r="220" spans="1:6" x14ac:dyDescent="0.25">
      <c r="A220" s="5">
        <v>217</v>
      </c>
      <c r="B220" s="5" t="s">
        <v>221</v>
      </c>
      <c r="C220" s="5">
        <v>0</v>
      </c>
      <c r="D220" s="5">
        <v>0</v>
      </c>
      <c r="E220" s="5" t="s">
        <v>212</v>
      </c>
      <c r="F220" s="5" t="s">
        <v>215</v>
      </c>
    </row>
    <row r="221" spans="1:6" x14ac:dyDescent="0.25">
      <c r="A221" s="5">
        <v>218</v>
      </c>
      <c r="B221" s="5" t="s">
        <v>221</v>
      </c>
      <c r="C221" s="5">
        <v>0</v>
      </c>
      <c r="D221" s="5">
        <v>0</v>
      </c>
      <c r="E221" s="5" t="s">
        <v>212</v>
      </c>
      <c r="F221" s="5" t="s">
        <v>215</v>
      </c>
    </row>
    <row r="222" spans="1:6" x14ac:dyDescent="0.25">
      <c r="A222" s="5">
        <v>219</v>
      </c>
      <c r="B222" s="5" t="s">
        <v>221</v>
      </c>
      <c r="C222" s="5">
        <v>0</v>
      </c>
      <c r="D222" s="5">
        <v>0</v>
      </c>
      <c r="E222" s="5" t="s">
        <v>212</v>
      </c>
      <c r="F222" s="5" t="s">
        <v>215</v>
      </c>
    </row>
    <row r="223" spans="1:6" x14ac:dyDescent="0.25">
      <c r="A223" s="5">
        <v>220</v>
      </c>
      <c r="B223" s="5" t="s">
        <v>221</v>
      </c>
      <c r="C223" s="5">
        <v>0</v>
      </c>
      <c r="D223" s="5">
        <v>0</v>
      </c>
      <c r="E223" s="5" t="s">
        <v>212</v>
      </c>
      <c r="F223" s="5" t="s">
        <v>215</v>
      </c>
    </row>
    <row r="224" spans="1:6" x14ac:dyDescent="0.25">
      <c r="A224" s="5">
        <v>221</v>
      </c>
      <c r="B224" s="5" t="s">
        <v>221</v>
      </c>
      <c r="C224" s="5">
        <v>0</v>
      </c>
      <c r="D224" s="5">
        <v>0</v>
      </c>
      <c r="E224" s="5" t="s">
        <v>212</v>
      </c>
      <c r="F224" s="5" t="s">
        <v>215</v>
      </c>
    </row>
    <row r="225" spans="1:6" x14ac:dyDescent="0.25">
      <c r="A225" s="5">
        <v>222</v>
      </c>
      <c r="B225" s="5" t="s">
        <v>221</v>
      </c>
      <c r="C225" s="5">
        <v>0</v>
      </c>
      <c r="D225" s="5">
        <v>0</v>
      </c>
      <c r="E225" s="5" t="s">
        <v>212</v>
      </c>
      <c r="F225" s="5" t="s">
        <v>215</v>
      </c>
    </row>
    <row r="226" spans="1:6" x14ac:dyDescent="0.25">
      <c r="A226" s="5">
        <v>223</v>
      </c>
      <c r="B226" s="5" t="s">
        <v>221</v>
      </c>
      <c r="C226" s="5">
        <v>0</v>
      </c>
      <c r="D226" s="5">
        <v>0</v>
      </c>
      <c r="E226" s="5" t="s">
        <v>212</v>
      </c>
      <c r="F226" s="5" t="s">
        <v>215</v>
      </c>
    </row>
    <row r="227" spans="1:6" x14ac:dyDescent="0.25">
      <c r="A227" s="5">
        <v>224</v>
      </c>
      <c r="B227" s="5" t="s">
        <v>221</v>
      </c>
      <c r="C227" s="5">
        <v>0</v>
      </c>
      <c r="D227" s="5">
        <v>0</v>
      </c>
      <c r="E227" s="5" t="s">
        <v>212</v>
      </c>
      <c r="F227" s="5" t="s">
        <v>215</v>
      </c>
    </row>
    <row r="228" spans="1:6" x14ac:dyDescent="0.25">
      <c r="A228" s="5">
        <v>225</v>
      </c>
      <c r="B228" s="5" t="s">
        <v>221</v>
      </c>
      <c r="C228" s="5">
        <v>0</v>
      </c>
      <c r="D228" s="5">
        <v>0</v>
      </c>
      <c r="E228" s="5" t="s">
        <v>212</v>
      </c>
      <c r="F228" s="5" t="s">
        <v>215</v>
      </c>
    </row>
    <row r="229" spans="1:6" x14ac:dyDescent="0.25">
      <c r="A229" s="5">
        <v>226</v>
      </c>
      <c r="B229" s="5" t="s">
        <v>221</v>
      </c>
      <c r="C229" s="5">
        <v>0</v>
      </c>
      <c r="D229" s="5">
        <v>0</v>
      </c>
      <c r="E229" s="5" t="s">
        <v>212</v>
      </c>
      <c r="F229" s="5" t="s">
        <v>215</v>
      </c>
    </row>
    <row r="230" spans="1:6" x14ac:dyDescent="0.25">
      <c r="A230" s="5">
        <v>227</v>
      </c>
      <c r="B230" s="5" t="s">
        <v>795</v>
      </c>
      <c r="C230" s="5">
        <v>0</v>
      </c>
      <c r="D230" s="5">
        <v>0</v>
      </c>
      <c r="E230" s="5" t="s">
        <v>212</v>
      </c>
      <c r="F230" s="5" t="s">
        <v>215</v>
      </c>
    </row>
    <row r="231" spans="1:6" x14ac:dyDescent="0.25">
      <c r="A231" s="5">
        <v>228</v>
      </c>
      <c r="B231" s="5" t="s">
        <v>795</v>
      </c>
      <c r="C231" s="5">
        <v>0</v>
      </c>
      <c r="D231" s="5">
        <v>0</v>
      </c>
      <c r="E231" s="5" t="s">
        <v>212</v>
      </c>
      <c r="F231" s="5" t="s">
        <v>215</v>
      </c>
    </row>
    <row r="232" spans="1:6" x14ac:dyDescent="0.25">
      <c r="A232" s="5">
        <v>229</v>
      </c>
      <c r="B232" s="5" t="s">
        <v>795</v>
      </c>
      <c r="C232" s="5">
        <v>0</v>
      </c>
      <c r="D232" s="5">
        <v>0</v>
      </c>
      <c r="E232" s="5" t="s">
        <v>212</v>
      </c>
      <c r="F232" s="5" t="s">
        <v>215</v>
      </c>
    </row>
    <row r="233" spans="1:6" x14ac:dyDescent="0.25">
      <c r="A233" s="5">
        <v>230</v>
      </c>
      <c r="B233" s="5" t="s">
        <v>795</v>
      </c>
      <c r="C233" s="5">
        <v>0</v>
      </c>
      <c r="D233" s="5">
        <v>0</v>
      </c>
      <c r="E233" s="5" t="s">
        <v>212</v>
      </c>
      <c r="F233" s="5" t="s">
        <v>215</v>
      </c>
    </row>
    <row r="234" spans="1:6" x14ac:dyDescent="0.25">
      <c r="A234" s="5">
        <v>231</v>
      </c>
      <c r="B234" s="5" t="s">
        <v>795</v>
      </c>
      <c r="C234" s="5">
        <v>0</v>
      </c>
      <c r="D234" s="5">
        <v>0</v>
      </c>
      <c r="E234" s="5" t="s">
        <v>212</v>
      </c>
      <c r="F234" s="5" t="s">
        <v>215</v>
      </c>
    </row>
    <row r="235" spans="1:6" x14ac:dyDescent="0.25">
      <c r="A235" s="5">
        <v>232</v>
      </c>
      <c r="B235" s="5" t="s">
        <v>795</v>
      </c>
      <c r="C235" s="5">
        <v>0</v>
      </c>
      <c r="D235" s="5">
        <v>0</v>
      </c>
      <c r="E235" s="5" t="s">
        <v>212</v>
      </c>
      <c r="F235" s="5" t="s">
        <v>215</v>
      </c>
    </row>
    <row r="236" spans="1:6" x14ac:dyDescent="0.25">
      <c r="A236" s="5">
        <v>233</v>
      </c>
      <c r="B236" s="5" t="s">
        <v>795</v>
      </c>
      <c r="C236" s="5">
        <v>0</v>
      </c>
      <c r="D236" s="5">
        <v>0</v>
      </c>
      <c r="E236" s="5" t="s">
        <v>212</v>
      </c>
      <c r="F236" s="5" t="s">
        <v>215</v>
      </c>
    </row>
    <row r="237" spans="1:6" x14ac:dyDescent="0.25">
      <c r="A237" s="5">
        <v>234</v>
      </c>
      <c r="B237" s="5" t="s">
        <v>795</v>
      </c>
      <c r="C237" s="5">
        <v>0</v>
      </c>
      <c r="D237" s="5">
        <v>0</v>
      </c>
      <c r="E237" s="5" t="s">
        <v>212</v>
      </c>
      <c r="F237" s="5" t="s">
        <v>215</v>
      </c>
    </row>
    <row r="238" spans="1:6" x14ac:dyDescent="0.25">
      <c r="A238" s="5">
        <v>235</v>
      </c>
      <c r="B238" s="5" t="s">
        <v>795</v>
      </c>
      <c r="C238" s="5">
        <v>0</v>
      </c>
      <c r="D238" s="5">
        <v>0</v>
      </c>
      <c r="E238" s="5" t="s">
        <v>212</v>
      </c>
      <c r="F238" s="5" t="s">
        <v>215</v>
      </c>
    </row>
    <row r="239" spans="1:6" x14ac:dyDescent="0.25">
      <c r="A239" s="5">
        <v>236</v>
      </c>
      <c r="B239" s="5" t="s">
        <v>795</v>
      </c>
      <c r="C239" s="5">
        <v>0</v>
      </c>
      <c r="D239" s="5">
        <v>0</v>
      </c>
      <c r="E239" s="5" t="s">
        <v>212</v>
      </c>
      <c r="F239" s="5" t="s">
        <v>215</v>
      </c>
    </row>
    <row r="240" spans="1:6" x14ac:dyDescent="0.25">
      <c r="A240" s="5">
        <v>237</v>
      </c>
      <c r="B240" s="5" t="s">
        <v>795</v>
      </c>
      <c r="C240" s="5">
        <v>0</v>
      </c>
      <c r="D240" s="5">
        <v>0</v>
      </c>
      <c r="E240" s="5" t="s">
        <v>212</v>
      </c>
      <c r="F240"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0"/>
  <sheetViews>
    <sheetView topLeftCell="A3" workbookViewId="0">
      <selection activeCell="A3" sqref="A3"/>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795</v>
      </c>
      <c r="C230" s="4">
        <v>0</v>
      </c>
      <c r="D230" s="5">
        <v>0</v>
      </c>
      <c r="E230" s="5" t="s">
        <v>212</v>
      </c>
      <c r="F230" s="5" t="s">
        <v>215</v>
      </c>
    </row>
    <row r="231" spans="1:6" x14ac:dyDescent="0.25">
      <c r="A231" s="5">
        <v>228</v>
      </c>
      <c r="B231" s="5" t="s">
        <v>795</v>
      </c>
      <c r="C231" s="4">
        <v>0</v>
      </c>
      <c r="D231" s="5">
        <v>0</v>
      </c>
      <c r="E231" s="5" t="s">
        <v>212</v>
      </c>
      <c r="F231" s="5" t="s">
        <v>215</v>
      </c>
    </row>
    <row r="232" spans="1:6" x14ac:dyDescent="0.25">
      <c r="A232" s="5">
        <v>229</v>
      </c>
      <c r="B232" s="5" t="s">
        <v>795</v>
      </c>
      <c r="C232" s="4">
        <v>0</v>
      </c>
      <c r="D232" s="5">
        <v>0</v>
      </c>
      <c r="E232" s="5" t="s">
        <v>212</v>
      </c>
      <c r="F232" s="5" t="s">
        <v>215</v>
      </c>
    </row>
    <row r="233" spans="1:6" x14ac:dyDescent="0.25">
      <c r="A233" s="5">
        <v>230</v>
      </c>
      <c r="B233" s="5" t="s">
        <v>795</v>
      </c>
      <c r="C233" s="4">
        <v>0</v>
      </c>
      <c r="D233" s="5">
        <v>0</v>
      </c>
      <c r="E233" s="5" t="s">
        <v>212</v>
      </c>
      <c r="F233" s="5" t="s">
        <v>215</v>
      </c>
    </row>
    <row r="234" spans="1:6" x14ac:dyDescent="0.25">
      <c r="A234" s="5">
        <v>231</v>
      </c>
      <c r="B234" s="5" t="s">
        <v>795</v>
      </c>
      <c r="C234" s="4">
        <v>0</v>
      </c>
      <c r="D234" s="5">
        <v>0</v>
      </c>
      <c r="E234" s="5" t="s">
        <v>212</v>
      </c>
      <c r="F234" s="5" t="s">
        <v>215</v>
      </c>
    </row>
    <row r="235" spans="1:6" x14ac:dyDescent="0.25">
      <c r="A235" s="5">
        <v>232</v>
      </c>
      <c r="B235" s="5" t="s">
        <v>795</v>
      </c>
      <c r="C235" s="4">
        <v>0</v>
      </c>
      <c r="D235" s="5">
        <v>0</v>
      </c>
      <c r="E235" s="5" t="s">
        <v>212</v>
      </c>
      <c r="F235" s="5" t="s">
        <v>215</v>
      </c>
    </row>
    <row r="236" spans="1:6" x14ac:dyDescent="0.25">
      <c r="A236" s="5">
        <v>233</v>
      </c>
      <c r="B236" s="5" t="s">
        <v>795</v>
      </c>
      <c r="C236" s="4">
        <v>0</v>
      </c>
      <c r="D236" s="5">
        <v>0</v>
      </c>
      <c r="E236" s="5" t="s">
        <v>212</v>
      </c>
      <c r="F236" s="5" t="s">
        <v>215</v>
      </c>
    </row>
    <row r="237" spans="1:6" x14ac:dyDescent="0.25">
      <c r="A237" s="5">
        <v>234</v>
      </c>
      <c r="B237" s="5" t="s">
        <v>795</v>
      </c>
      <c r="C237" s="4">
        <v>0</v>
      </c>
      <c r="D237" s="5">
        <v>0</v>
      </c>
      <c r="E237" s="5" t="s">
        <v>212</v>
      </c>
      <c r="F237" s="5" t="s">
        <v>215</v>
      </c>
    </row>
    <row r="238" spans="1:6" x14ac:dyDescent="0.25">
      <c r="A238" s="5">
        <v>235</v>
      </c>
      <c r="B238" s="5" t="s">
        <v>795</v>
      </c>
      <c r="C238" s="4">
        <v>0</v>
      </c>
      <c r="D238" s="5">
        <v>0</v>
      </c>
      <c r="E238" s="5" t="s">
        <v>212</v>
      </c>
      <c r="F238" s="5" t="s">
        <v>215</v>
      </c>
    </row>
    <row r="239" spans="1:6" x14ac:dyDescent="0.25">
      <c r="A239" s="5">
        <v>236</v>
      </c>
      <c r="B239" s="5" t="s">
        <v>795</v>
      </c>
      <c r="C239" s="4">
        <v>0</v>
      </c>
      <c r="D239" s="5">
        <v>0</v>
      </c>
      <c r="E239" s="5" t="s">
        <v>212</v>
      </c>
      <c r="F239" s="5" t="s">
        <v>215</v>
      </c>
    </row>
    <row r="240" spans="1:6" x14ac:dyDescent="0.25">
      <c r="A240" s="5">
        <v>237</v>
      </c>
      <c r="B240" s="5" t="s">
        <v>795</v>
      </c>
      <c r="C240" s="4">
        <v>0</v>
      </c>
      <c r="D240" s="5">
        <v>0</v>
      </c>
      <c r="E240" s="5" t="s">
        <v>212</v>
      </c>
      <c r="F240"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0"/>
  <sheetViews>
    <sheetView topLeftCell="A3" workbookViewId="0">
      <selection activeCell="A4" sqref="A4"/>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41719.65</v>
      </c>
      <c r="D4">
        <v>0</v>
      </c>
      <c r="E4" t="s">
        <v>212</v>
      </c>
      <c r="F4" t="s">
        <v>215</v>
      </c>
    </row>
    <row r="5" spans="1:6" x14ac:dyDescent="0.25">
      <c r="A5" s="5">
        <v>2</v>
      </c>
      <c r="B5" s="5" t="s">
        <v>222</v>
      </c>
      <c r="C5" s="5">
        <v>5664.15</v>
      </c>
      <c r="D5" s="5">
        <v>0</v>
      </c>
      <c r="E5" s="5" t="s">
        <v>212</v>
      </c>
      <c r="F5" s="5" t="s">
        <v>215</v>
      </c>
    </row>
    <row r="6" spans="1:6" x14ac:dyDescent="0.25">
      <c r="A6" s="5">
        <v>3</v>
      </c>
      <c r="B6" s="5" t="s">
        <v>222</v>
      </c>
      <c r="C6" s="5">
        <v>18862.150000000001</v>
      </c>
      <c r="D6" s="5">
        <v>0</v>
      </c>
      <c r="E6" s="5" t="s">
        <v>212</v>
      </c>
      <c r="F6" s="5" t="s">
        <v>215</v>
      </c>
    </row>
    <row r="7" spans="1:6" x14ac:dyDescent="0.25">
      <c r="A7" s="5">
        <v>4</v>
      </c>
      <c r="B7" s="5" t="s">
        <v>222</v>
      </c>
      <c r="C7" s="5">
        <v>8060.15</v>
      </c>
      <c r="D7" s="5">
        <v>0</v>
      </c>
      <c r="E7" s="5" t="s">
        <v>212</v>
      </c>
      <c r="F7" s="5" t="s">
        <v>215</v>
      </c>
    </row>
    <row r="8" spans="1:6" x14ac:dyDescent="0.25">
      <c r="A8" s="5">
        <v>5</v>
      </c>
      <c r="B8" s="5" t="s">
        <v>222</v>
      </c>
      <c r="C8" s="5">
        <v>0</v>
      </c>
      <c r="D8" s="5">
        <v>0</v>
      </c>
      <c r="E8" s="5" t="s">
        <v>212</v>
      </c>
      <c r="F8" s="5" t="s">
        <v>215</v>
      </c>
    </row>
    <row r="9" spans="1:6" x14ac:dyDescent="0.25">
      <c r="A9" s="5">
        <v>6</v>
      </c>
      <c r="B9" s="5" t="s">
        <v>222</v>
      </c>
      <c r="C9" s="5">
        <v>18862.150000000001</v>
      </c>
      <c r="D9" s="5">
        <v>0</v>
      </c>
      <c r="E9" s="5" t="s">
        <v>212</v>
      </c>
      <c r="F9" s="5" t="s">
        <v>215</v>
      </c>
    </row>
    <row r="10" spans="1:6" x14ac:dyDescent="0.25">
      <c r="A10" s="5">
        <v>7</v>
      </c>
      <c r="B10" s="5" t="s">
        <v>222</v>
      </c>
      <c r="C10" s="5">
        <v>8060.15</v>
      </c>
      <c r="D10" s="5">
        <v>0</v>
      </c>
      <c r="E10" s="5" t="s">
        <v>212</v>
      </c>
      <c r="F10" s="5" t="s">
        <v>215</v>
      </c>
    </row>
    <row r="11" spans="1:6" x14ac:dyDescent="0.25">
      <c r="A11" s="5">
        <v>8</v>
      </c>
      <c r="B11" s="5" t="s">
        <v>222</v>
      </c>
      <c r="C11" s="5">
        <v>8060.15</v>
      </c>
      <c r="D11" s="5">
        <v>0</v>
      </c>
      <c r="E11" s="5" t="s">
        <v>212</v>
      </c>
      <c r="F11" s="5" t="s">
        <v>215</v>
      </c>
    </row>
    <row r="12" spans="1:6" x14ac:dyDescent="0.25">
      <c r="A12" s="5">
        <v>9</v>
      </c>
      <c r="B12" s="5" t="s">
        <v>222</v>
      </c>
      <c r="C12" s="5">
        <v>8060.15</v>
      </c>
      <c r="D12" s="5">
        <v>0</v>
      </c>
      <c r="E12" s="5" t="s">
        <v>212</v>
      </c>
      <c r="F12" s="5" t="s">
        <v>215</v>
      </c>
    </row>
    <row r="13" spans="1:6" x14ac:dyDescent="0.25">
      <c r="A13" s="5">
        <v>10</v>
      </c>
      <c r="B13" s="5" t="s">
        <v>222</v>
      </c>
      <c r="C13" s="5">
        <v>25307.15</v>
      </c>
      <c r="D13" s="5">
        <v>0</v>
      </c>
      <c r="E13" s="5" t="s">
        <v>212</v>
      </c>
      <c r="F13" s="5" t="s">
        <v>215</v>
      </c>
    </row>
    <row r="14" spans="1:6" x14ac:dyDescent="0.25">
      <c r="A14" s="5">
        <v>11</v>
      </c>
      <c r="B14" s="5" t="s">
        <v>222</v>
      </c>
      <c r="C14" s="5">
        <v>13286.15</v>
      </c>
      <c r="D14" s="5">
        <v>0</v>
      </c>
      <c r="E14" s="5" t="s">
        <v>212</v>
      </c>
      <c r="F14" s="5" t="s">
        <v>215</v>
      </c>
    </row>
    <row r="15" spans="1:6" x14ac:dyDescent="0.25">
      <c r="A15" s="5">
        <v>12</v>
      </c>
      <c r="B15" s="5" t="s">
        <v>222</v>
      </c>
      <c r="C15" s="5">
        <v>8060.15</v>
      </c>
      <c r="D15" s="5">
        <v>0</v>
      </c>
      <c r="E15" s="5" t="s">
        <v>212</v>
      </c>
      <c r="F15" s="5" t="s">
        <v>215</v>
      </c>
    </row>
    <row r="16" spans="1:6" x14ac:dyDescent="0.25">
      <c r="A16" s="5">
        <v>13</v>
      </c>
      <c r="B16" s="5" t="s">
        <v>222</v>
      </c>
      <c r="C16" s="5">
        <v>8060.15</v>
      </c>
      <c r="D16" s="5">
        <v>0</v>
      </c>
      <c r="E16" s="5" t="s">
        <v>212</v>
      </c>
      <c r="F16" s="5" t="s">
        <v>215</v>
      </c>
    </row>
    <row r="17" spans="1:6" x14ac:dyDescent="0.25">
      <c r="A17" s="5">
        <v>14</v>
      </c>
      <c r="B17" s="5" t="s">
        <v>222</v>
      </c>
      <c r="C17" s="5">
        <v>13286.15</v>
      </c>
      <c r="D17" s="5">
        <v>0</v>
      </c>
      <c r="E17" s="5" t="s">
        <v>212</v>
      </c>
      <c r="F17" s="5" t="s">
        <v>215</v>
      </c>
    </row>
    <row r="18" spans="1:6" x14ac:dyDescent="0.25">
      <c r="A18" s="5">
        <v>15</v>
      </c>
      <c r="B18" s="5" t="s">
        <v>222</v>
      </c>
      <c r="C18" s="5">
        <v>8060.15</v>
      </c>
      <c r="D18" s="5">
        <v>0</v>
      </c>
      <c r="E18" s="5" t="s">
        <v>212</v>
      </c>
      <c r="F18" s="5" t="s">
        <v>215</v>
      </c>
    </row>
    <row r="19" spans="1:6" x14ac:dyDescent="0.25">
      <c r="A19" s="5">
        <v>16</v>
      </c>
      <c r="B19" s="5" t="s">
        <v>222</v>
      </c>
      <c r="C19" s="5">
        <v>8060.15</v>
      </c>
      <c r="D19" s="5">
        <v>0</v>
      </c>
      <c r="E19" s="5" t="s">
        <v>212</v>
      </c>
      <c r="F19" s="5" t="s">
        <v>215</v>
      </c>
    </row>
    <row r="20" spans="1:6" x14ac:dyDescent="0.25">
      <c r="A20" s="5">
        <v>17</v>
      </c>
      <c r="B20" s="5" t="s">
        <v>222</v>
      </c>
      <c r="C20" s="5">
        <v>8060.15</v>
      </c>
      <c r="D20" s="5">
        <v>0</v>
      </c>
      <c r="E20" s="5" t="s">
        <v>212</v>
      </c>
      <c r="F20" s="5" t="s">
        <v>215</v>
      </c>
    </row>
    <row r="21" spans="1:6" x14ac:dyDescent="0.25">
      <c r="A21" s="5">
        <v>18</v>
      </c>
      <c r="B21" s="5" t="s">
        <v>222</v>
      </c>
      <c r="C21" s="5">
        <v>13286.15</v>
      </c>
      <c r="D21" s="5">
        <v>0</v>
      </c>
      <c r="E21" s="5" t="s">
        <v>212</v>
      </c>
      <c r="F21" s="5" t="s">
        <v>215</v>
      </c>
    </row>
    <row r="22" spans="1:6" x14ac:dyDescent="0.25">
      <c r="A22" s="5">
        <v>19</v>
      </c>
      <c r="B22" s="5" t="s">
        <v>222</v>
      </c>
      <c r="C22" s="5">
        <v>8060.15</v>
      </c>
      <c r="D22" s="5">
        <v>0</v>
      </c>
      <c r="E22" s="5" t="s">
        <v>212</v>
      </c>
      <c r="F22" s="5" t="s">
        <v>215</v>
      </c>
    </row>
    <row r="23" spans="1:6" x14ac:dyDescent="0.25">
      <c r="A23" s="5">
        <v>20</v>
      </c>
      <c r="B23" s="5" t="s">
        <v>222</v>
      </c>
      <c r="C23" s="5">
        <v>28363.65</v>
      </c>
      <c r="D23" s="5">
        <v>0</v>
      </c>
      <c r="E23" s="5" t="s">
        <v>212</v>
      </c>
      <c r="F23" s="5" t="s">
        <v>215</v>
      </c>
    </row>
    <row r="24" spans="1:6" x14ac:dyDescent="0.25">
      <c r="A24" s="5">
        <v>21</v>
      </c>
      <c r="B24" s="5" t="s">
        <v>222</v>
      </c>
      <c r="C24" s="5">
        <v>13286.15</v>
      </c>
      <c r="D24" s="5">
        <v>0</v>
      </c>
      <c r="E24" s="5" t="s">
        <v>212</v>
      </c>
      <c r="F24" s="5" t="s">
        <v>215</v>
      </c>
    </row>
    <row r="25" spans="1:6" x14ac:dyDescent="0.25">
      <c r="A25" s="5">
        <v>22</v>
      </c>
      <c r="B25" s="5" t="s">
        <v>222</v>
      </c>
      <c r="C25" s="5">
        <v>8060.15</v>
      </c>
      <c r="D25" s="5">
        <v>0</v>
      </c>
      <c r="E25" s="5" t="s">
        <v>212</v>
      </c>
      <c r="F25" s="5" t="s">
        <v>215</v>
      </c>
    </row>
    <row r="26" spans="1:6" x14ac:dyDescent="0.25">
      <c r="A26" s="5">
        <v>23</v>
      </c>
      <c r="B26" s="5" t="s">
        <v>222</v>
      </c>
      <c r="C26" s="5">
        <v>0</v>
      </c>
      <c r="D26" s="5">
        <v>0</v>
      </c>
      <c r="E26" s="5" t="s">
        <v>212</v>
      </c>
      <c r="F26" s="5" t="s">
        <v>215</v>
      </c>
    </row>
    <row r="27" spans="1:6" x14ac:dyDescent="0.25">
      <c r="A27" s="5">
        <v>24</v>
      </c>
      <c r="B27" s="5" t="s">
        <v>222</v>
      </c>
      <c r="C27" s="5">
        <v>13286.15</v>
      </c>
      <c r="D27" s="5">
        <v>0</v>
      </c>
      <c r="E27" s="5" t="s">
        <v>212</v>
      </c>
      <c r="F27" s="5" t="s">
        <v>215</v>
      </c>
    </row>
    <row r="28" spans="1:6" x14ac:dyDescent="0.25">
      <c r="A28" s="5">
        <v>25</v>
      </c>
      <c r="B28" s="5" t="s">
        <v>222</v>
      </c>
      <c r="C28" s="5">
        <v>8060.15</v>
      </c>
      <c r="D28" s="5">
        <v>0</v>
      </c>
      <c r="E28" s="5" t="s">
        <v>212</v>
      </c>
      <c r="F28" s="5" t="s">
        <v>215</v>
      </c>
    </row>
    <row r="29" spans="1:6" x14ac:dyDescent="0.25">
      <c r="A29" s="5">
        <v>26</v>
      </c>
      <c r="B29" s="5" t="s">
        <v>222</v>
      </c>
      <c r="C29" s="5">
        <v>0</v>
      </c>
      <c r="D29" s="5">
        <v>0</v>
      </c>
      <c r="E29" s="5" t="s">
        <v>212</v>
      </c>
      <c r="F29" s="5" t="s">
        <v>215</v>
      </c>
    </row>
    <row r="30" spans="1:6" x14ac:dyDescent="0.25">
      <c r="A30" s="5">
        <v>27</v>
      </c>
      <c r="B30" s="5" t="s">
        <v>222</v>
      </c>
      <c r="C30" s="5">
        <v>13286.15</v>
      </c>
      <c r="D30" s="5">
        <v>0</v>
      </c>
      <c r="E30" s="5" t="s">
        <v>212</v>
      </c>
      <c r="F30" s="5" t="s">
        <v>215</v>
      </c>
    </row>
    <row r="31" spans="1:6" x14ac:dyDescent="0.25">
      <c r="A31" s="5">
        <v>28</v>
      </c>
      <c r="B31" s="5" t="s">
        <v>222</v>
      </c>
      <c r="C31" s="5">
        <v>8060.15</v>
      </c>
      <c r="D31" s="5">
        <v>0</v>
      </c>
      <c r="E31" s="5" t="s">
        <v>212</v>
      </c>
      <c r="F31" s="5" t="s">
        <v>215</v>
      </c>
    </row>
    <row r="32" spans="1:6" x14ac:dyDescent="0.25">
      <c r="A32" s="5">
        <v>29</v>
      </c>
      <c r="B32" s="5" t="s">
        <v>222</v>
      </c>
      <c r="C32" s="5">
        <v>8060.15</v>
      </c>
      <c r="D32" s="5">
        <v>0</v>
      </c>
      <c r="E32" s="5" t="s">
        <v>212</v>
      </c>
      <c r="F32" s="5" t="s">
        <v>215</v>
      </c>
    </row>
    <row r="33" spans="1:6" x14ac:dyDescent="0.25">
      <c r="A33" s="5">
        <v>30</v>
      </c>
      <c r="B33" s="5" t="s">
        <v>222</v>
      </c>
      <c r="C33" s="5">
        <v>13286.15</v>
      </c>
      <c r="D33" s="5">
        <v>0</v>
      </c>
      <c r="E33" s="5" t="s">
        <v>212</v>
      </c>
      <c r="F33" s="5" t="s">
        <v>215</v>
      </c>
    </row>
    <row r="34" spans="1:6" x14ac:dyDescent="0.25">
      <c r="A34" s="5">
        <v>31</v>
      </c>
      <c r="B34" s="5" t="s">
        <v>222</v>
      </c>
      <c r="C34" s="5">
        <v>8060.15</v>
      </c>
      <c r="D34" s="5">
        <v>0</v>
      </c>
      <c r="E34" s="5" t="s">
        <v>212</v>
      </c>
      <c r="F34" s="5" t="s">
        <v>215</v>
      </c>
    </row>
    <row r="35" spans="1:6" x14ac:dyDescent="0.25">
      <c r="A35" s="5">
        <v>32</v>
      </c>
      <c r="B35" s="5" t="s">
        <v>222</v>
      </c>
      <c r="C35" s="5">
        <v>8060.15</v>
      </c>
      <c r="D35" s="5">
        <v>0</v>
      </c>
      <c r="E35" s="5" t="s">
        <v>212</v>
      </c>
      <c r="F35" s="5" t="s">
        <v>215</v>
      </c>
    </row>
    <row r="36" spans="1:6" x14ac:dyDescent="0.25">
      <c r="A36" s="5">
        <v>33</v>
      </c>
      <c r="B36" s="5" t="s">
        <v>222</v>
      </c>
      <c r="C36" s="5">
        <v>13286.15</v>
      </c>
      <c r="D36" s="5">
        <v>0</v>
      </c>
      <c r="E36" s="5" t="s">
        <v>212</v>
      </c>
      <c r="F36" s="5" t="s">
        <v>215</v>
      </c>
    </row>
    <row r="37" spans="1:6" x14ac:dyDescent="0.25">
      <c r="A37" s="5">
        <v>34</v>
      </c>
      <c r="B37" s="5" t="s">
        <v>222</v>
      </c>
      <c r="C37" s="5">
        <v>8060.15</v>
      </c>
      <c r="D37" s="5">
        <v>0</v>
      </c>
      <c r="E37" s="5" t="s">
        <v>212</v>
      </c>
      <c r="F37" s="5" t="s">
        <v>215</v>
      </c>
    </row>
    <row r="38" spans="1:6" x14ac:dyDescent="0.25">
      <c r="A38" s="5">
        <v>35</v>
      </c>
      <c r="B38" s="5" t="s">
        <v>222</v>
      </c>
      <c r="C38" s="5">
        <v>28363.65</v>
      </c>
      <c r="D38" s="5">
        <v>0</v>
      </c>
      <c r="E38" s="5" t="s">
        <v>212</v>
      </c>
      <c r="F38" s="5" t="s">
        <v>215</v>
      </c>
    </row>
    <row r="39" spans="1:6" x14ac:dyDescent="0.25">
      <c r="A39" s="5">
        <v>36</v>
      </c>
      <c r="B39" s="5" t="s">
        <v>222</v>
      </c>
      <c r="C39" s="5">
        <v>13286.15</v>
      </c>
      <c r="D39" s="5">
        <v>0</v>
      </c>
      <c r="E39" s="5" t="s">
        <v>212</v>
      </c>
      <c r="F39" s="5" t="s">
        <v>215</v>
      </c>
    </row>
    <row r="40" spans="1:6" x14ac:dyDescent="0.25">
      <c r="A40" s="5">
        <v>37</v>
      </c>
      <c r="B40" s="5" t="s">
        <v>222</v>
      </c>
      <c r="C40" s="5">
        <v>8060.15</v>
      </c>
      <c r="D40" s="5">
        <v>0</v>
      </c>
      <c r="E40" s="5" t="s">
        <v>212</v>
      </c>
      <c r="F40" s="5" t="s">
        <v>215</v>
      </c>
    </row>
    <row r="41" spans="1:6" x14ac:dyDescent="0.25">
      <c r="A41" s="5">
        <v>38</v>
      </c>
      <c r="B41" s="5" t="s">
        <v>222</v>
      </c>
      <c r="C41" s="5">
        <v>8060.15</v>
      </c>
      <c r="D41" s="5">
        <v>0</v>
      </c>
      <c r="E41" s="5" t="s">
        <v>212</v>
      </c>
      <c r="F41" s="5" t="s">
        <v>215</v>
      </c>
    </row>
    <row r="42" spans="1:6" x14ac:dyDescent="0.25">
      <c r="A42" s="5">
        <v>39</v>
      </c>
      <c r="B42" s="5" t="s">
        <v>222</v>
      </c>
      <c r="C42" s="5">
        <v>13286.15</v>
      </c>
      <c r="D42" s="5">
        <v>0</v>
      </c>
      <c r="E42" s="5" t="s">
        <v>212</v>
      </c>
      <c r="F42" s="5" t="s">
        <v>215</v>
      </c>
    </row>
    <row r="43" spans="1:6" x14ac:dyDescent="0.25">
      <c r="A43" s="5">
        <v>40</v>
      </c>
      <c r="B43" s="5" t="s">
        <v>222</v>
      </c>
      <c r="C43" s="5">
        <v>8060.15</v>
      </c>
      <c r="D43" s="5">
        <v>0</v>
      </c>
      <c r="E43" s="5" t="s">
        <v>212</v>
      </c>
      <c r="F43" s="5" t="s">
        <v>215</v>
      </c>
    </row>
    <row r="44" spans="1:6" x14ac:dyDescent="0.25">
      <c r="A44" s="5">
        <v>41</v>
      </c>
      <c r="B44" s="5" t="s">
        <v>222</v>
      </c>
      <c r="C44" s="5">
        <v>8060.15</v>
      </c>
      <c r="D44" s="5">
        <v>0</v>
      </c>
      <c r="E44" s="5" t="s">
        <v>212</v>
      </c>
      <c r="F44" s="5" t="s">
        <v>215</v>
      </c>
    </row>
    <row r="45" spans="1:6" x14ac:dyDescent="0.25">
      <c r="A45" s="5">
        <v>42</v>
      </c>
      <c r="B45" s="5" t="s">
        <v>222</v>
      </c>
      <c r="C45" s="5">
        <v>16019.65</v>
      </c>
      <c r="D45" s="5">
        <v>0</v>
      </c>
      <c r="E45" s="5" t="s">
        <v>212</v>
      </c>
      <c r="F45" s="5" t="s">
        <v>215</v>
      </c>
    </row>
    <row r="46" spans="1:6" x14ac:dyDescent="0.25">
      <c r="A46" s="5">
        <v>43</v>
      </c>
      <c r="B46" s="5" t="s">
        <v>222</v>
      </c>
      <c r="C46" s="5">
        <v>8060.15</v>
      </c>
      <c r="D46" s="5">
        <v>0</v>
      </c>
      <c r="E46" s="5" t="s">
        <v>212</v>
      </c>
      <c r="F46" s="5" t="s">
        <v>215</v>
      </c>
    </row>
    <row r="47" spans="1:6" x14ac:dyDescent="0.25">
      <c r="A47" s="5">
        <v>44</v>
      </c>
      <c r="B47" s="5" t="s">
        <v>222</v>
      </c>
      <c r="C47" s="5">
        <v>8060.15</v>
      </c>
      <c r="D47" s="5">
        <v>0</v>
      </c>
      <c r="E47" s="5" t="s">
        <v>212</v>
      </c>
      <c r="F47" s="5" t="s">
        <v>215</v>
      </c>
    </row>
    <row r="48" spans="1:6" x14ac:dyDescent="0.25">
      <c r="A48" s="5">
        <v>45</v>
      </c>
      <c r="B48" s="5" t="s">
        <v>222</v>
      </c>
      <c r="C48" s="5">
        <v>18862.150000000001</v>
      </c>
      <c r="D48" s="5">
        <v>0</v>
      </c>
      <c r="E48" s="5" t="s">
        <v>212</v>
      </c>
      <c r="F48" s="5" t="s">
        <v>215</v>
      </c>
    </row>
    <row r="49" spans="1:6" x14ac:dyDescent="0.25">
      <c r="A49" s="5">
        <v>46</v>
      </c>
      <c r="B49" s="5" t="s">
        <v>222</v>
      </c>
      <c r="C49" s="5">
        <v>13286.15</v>
      </c>
      <c r="D49" s="5">
        <v>0</v>
      </c>
      <c r="E49" s="5" t="s">
        <v>212</v>
      </c>
      <c r="F49" s="5" t="s">
        <v>215</v>
      </c>
    </row>
    <row r="50" spans="1:6" x14ac:dyDescent="0.25">
      <c r="A50" s="5">
        <v>47</v>
      </c>
      <c r="B50" s="5" t="s">
        <v>222</v>
      </c>
      <c r="C50" s="5">
        <v>0</v>
      </c>
      <c r="D50" s="5">
        <v>0</v>
      </c>
      <c r="E50" s="5" t="s">
        <v>212</v>
      </c>
      <c r="F50" s="5" t="s">
        <v>215</v>
      </c>
    </row>
    <row r="51" spans="1:6" x14ac:dyDescent="0.25">
      <c r="A51" s="5">
        <v>48</v>
      </c>
      <c r="B51" s="5" t="s">
        <v>222</v>
      </c>
      <c r="C51" s="5">
        <v>8060.15</v>
      </c>
      <c r="D51" s="5">
        <v>0</v>
      </c>
      <c r="E51" s="5" t="s">
        <v>212</v>
      </c>
      <c r="F51" s="5" t="s">
        <v>215</v>
      </c>
    </row>
    <row r="52" spans="1:6" x14ac:dyDescent="0.25">
      <c r="A52" s="5">
        <v>49</v>
      </c>
      <c r="B52" s="5" t="s">
        <v>222</v>
      </c>
      <c r="C52" s="5">
        <v>13286.15</v>
      </c>
      <c r="D52" s="5">
        <v>0</v>
      </c>
      <c r="E52" s="5" t="s">
        <v>212</v>
      </c>
      <c r="F52" s="5" t="s">
        <v>215</v>
      </c>
    </row>
    <row r="53" spans="1:6" x14ac:dyDescent="0.25">
      <c r="A53" s="5">
        <v>50</v>
      </c>
      <c r="B53" s="5" t="s">
        <v>222</v>
      </c>
      <c r="C53" s="5">
        <v>8060.15</v>
      </c>
      <c r="D53" s="5">
        <v>0</v>
      </c>
      <c r="E53" s="5" t="s">
        <v>212</v>
      </c>
      <c r="F53" s="5" t="s">
        <v>215</v>
      </c>
    </row>
    <row r="54" spans="1:6" x14ac:dyDescent="0.25">
      <c r="A54" s="5">
        <v>51</v>
      </c>
      <c r="B54" s="5" t="s">
        <v>222</v>
      </c>
      <c r="C54" s="5">
        <v>8060.15</v>
      </c>
      <c r="D54" s="5">
        <v>0</v>
      </c>
      <c r="E54" s="5" t="s">
        <v>212</v>
      </c>
      <c r="F54" s="5" t="s">
        <v>215</v>
      </c>
    </row>
    <row r="55" spans="1:6" x14ac:dyDescent="0.25">
      <c r="A55" s="5">
        <v>52</v>
      </c>
      <c r="B55" s="5" t="s">
        <v>222</v>
      </c>
      <c r="C55" s="5">
        <v>18862.150000000001</v>
      </c>
      <c r="D55" s="5">
        <v>0</v>
      </c>
      <c r="E55" s="5" t="s">
        <v>212</v>
      </c>
      <c r="F55" s="5" t="s">
        <v>215</v>
      </c>
    </row>
    <row r="56" spans="1:6" x14ac:dyDescent="0.25">
      <c r="A56" s="5">
        <v>53</v>
      </c>
      <c r="B56" s="5" t="s">
        <v>222</v>
      </c>
      <c r="C56" s="5">
        <v>13286.15</v>
      </c>
      <c r="D56" s="5">
        <v>0</v>
      </c>
      <c r="E56" s="5" t="s">
        <v>212</v>
      </c>
      <c r="F56" s="5" t="s">
        <v>215</v>
      </c>
    </row>
    <row r="57" spans="1:6" x14ac:dyDescent="0.25">
      <c r="A57" s="5">
        <v>54</v>
      </c>
      <c r="B57" s="5" t="s">
        <v>222</v>
      </c>
      <c r="C57" s="5">
        <v>8060.15</v>
      </c>
      <c r="D57" s="5">
        <v>0</v>
      </c>
      <c r="E57" s="5" t="s">
        <v>212</v>
      </c>
      <c r="F57" s="5" t="s">
        <v>215</v>
      </c>
    </row>
    <row r="58" spans="1:6" x14ac:dyDescent="0.25">
      <c r="A58" s="5">
        <v>55</v>
      </c>
      <c r="B58" s="5" t="s">
        <v>222</v>
      </c>
      <c r="C58" s="5">
        <v>8060.15</v>
      </c>
      <c r="D58" s="5">
        <v>0</v>
      </c>
      <c r="E58" s="5" t="s">
        <v>212</v>
      </c>
      <c r="F58" s="5" t="s">
        <v>215</v>
      </c>
    </row>
    <row r="59" spans="1:6" x14ac:dyDescent="0.25">
      <c r="A59" s="5">
        <v>56</v>
      </c>
      <c r="B59" s="5" t="s">
        <v>222</v>
      </c>
      <c r="C59" s="5">
        <v>13286.15</v>
      </c>
      <c r="D59" s="5">
        <v>0</v>
      </c>
      <c r="E59" s="5" t="s">
        <v>212</v>
      </c>
      <c r="F59" s="5" t="s">
        <v>215</v>
      </c>
    </row>
    <row r="60" spans="1:6" x14ac:dyDescent="0.25">
      <c r="A60" s="5">
        <v>57</v>
      </c>
      <c r="B60" s="5" t="s">
        <v>222</v>
      </c>
      <c r="C60" s="5">
        <v>8060.15</v>
      </c>
      <c r="D60" s="5">
        <v>0</v>
      </c>
      <c r="E60" s="5" t="s">
        <v>212</v>
      </c>
      <c r="F60" s="5" t="s">
        <v>215</v>
      </c>
    </row>
    <row r="61" spans="1:6" x14ac:dyDescent="0.25">
      <c r="A61" s="5">
        <v>58</v>
      </c>
      <c r="B61" s="5" t="s">
        <v>222</v>
      </c>
      <c r="C61" s="5">
        <v>8060.15</v>
      </c>
      <c r="D61" s="5">
        <v>0</v>
      </c>
      <c r="E61" s="5" t="s">
        <v>212</v>
      </c>
      <c r="F61" s="5" t="s">
        <v>215</v>
      </c>
    </row>
    <row r="62" spans="1:6" x14ac:dyDescent="0.25">
      <c r="A62" s="5">
        <v>59</v>
      </c>
      <c r="B62" s="5" t="s">
        <v>222</v>
      </c>
      <c r="C62" s="5">
        <v>13286.15</v>
      </c>
      <c r="D62" s="5">
        <v>0</v>
      </c>
      <c r="E62" s="5" t="s">
        <v>212</v>
      </c>
      <c r="F62" s="5" t="s">
        <v>215</v>
      </c>
    </row>
    <row r="63" spans="1:6" x14ac:dyDescent="0.25">
      <c r="A63" s="5">
        <v>60</v>
      </c>
      <c r="B63" s="5" t="s">
        <v>222</v>
      </c>
      <c r="C63" s="5">
        <v>8060.15</v>
      </c>
      <c r="D63" s="5">
        <v>0</v>
      </c>
      <c r="E63" s="5" t="s">
        <v>212</v>
      </c>
      <c r="F63" s="5" t="s">
        <v>215</v>
      </c>
    </row>
    <row r="64" spans="1:6" x14ac:dyDescent="0.25">
      <c r="A64" s="5">
        <v>61</v>
      </c>
      <c r="B64" s="5" t="s">
        <v>222</v>
      </c>
      <c r="C64" s="5">
        <v>18862.150000000001</v>
      </c>
      <c r="D64" s="5">
        <v>0</v>
      </c>
      <c r="E64" s="5" t="s">
        <v>212</v>
      </c>
      <c r="F64" s="5" t="s">
        <v>215</v>
      </c>
    </row>
    <row r="65" spans="1:6" x14ac:dyDescent="0.25">
      <c r="A65" s="5">
        <v>62</v>
      </c>
      <c r="B65" s="5" t="s">
        <v>222</v>
      </c>
      <c r="C65" s="5">
        <v>13286.15</v>
      </c>
      <c r="D65" s="5">
        <v>0</v>
      </c>
      <c r="E65" s="5" t="s">
        <v>212</v>
      </c>
      <c r="F65" s="5" t="s">
        <v>215</v>
      </c>
    </row>
    <row r="66" spans="1:6" x14ac:dyDescent="0.25">
      <c r="A66" s="5">
        <v>63</v>
      </c>
      <c r="B66" s="5" t="s">
        <v>222</v>
      </c>
      <c r="C66" s="5">
        <v>8060.15</v>
      </c>
      <c r="D66" s="5">
        <v>0</v>
      </c>
      <c r="E66" s="5" t="s">
        <v>212</v>
      </c>
      <c r="F66" s="5" t="s">
        <v>215</v>
      </c>
    </row>
    <row r="67" spans="1:6" x14ac:dyDescent="0.25">
      <c r="A67" s="5">
        <v>64</v>
      </c>
      <c r="B67" s="5" t="s">
        <v>222</v>
      </c>
      <c r="C67" s="5">
        <v>8060.15</v>
      </c>
      <c r="D67" s="5">
        <v>0</v>
      </c>
      <c r="E67" s="5" t="s">
        <v>212</v>
      </c>
      <c r="F67" s="5" t="s">
        <v>215</v>
      </c>
    </row>
    <row r="68" spans="1:6" x14ac:dyDescent="0.25">
      <c r="A68" s="5">
        <v>65</v>
      </c>
      <c r="B68" s="5" t="s">
        <v>222</v>
      </c>
      <c r="C68" s="5">
        <v>13286.15</v>
      </c>
      <c r="D68" s="5">
        <v>0</v>
      </c>
      <c r="E68" s="5" t="s">
        <v>212</v>
      </c>
      <c r="F68" s="5" t="s">
        <v>215</v>
      </c>
    </row>
    <row r="69" spans="1:6" x14ac:dyDescent="0.25">
      <c r="A69" s="5">
        <v>66</v>
      </c>
      <c r="B69" s="5" t="s">
        <v>222</v>
      </c>
      <c r="C69" s="5">
        <v>8060.15</v>
      </c>
      <c r="D69" s="5">
        <v>0</v>
      </c>
      <c r="E69" s="5" t="s">
        <v>212</v>
      </c>
      <c r="F69" s="5" t="s">
        <v>215</v>
      </c>
    </row>
    <row r="70" spans="1:6" x14ac:dyDescent="0.25">
      <c r="A70" s="5">
        <v>67</v>
      </c>
      <c r="B70" s="5" t="s">
        <v>222</v>
      </c>
      <c r="C70" s="5">
        <v>8060.15</v>
      </c>
      <c r="D70" s="5">
        <v>0</v>
      </c>
      <c r="E70" s="5" t="s">
        <v>212</v>
      </c>
      <c r="F70" s="5" t="s">
        <v>215</v>
      </c>
    </row>
    <row r="71" spans="1:6" x14ac:dyDescent="0.25">
      <c r="A71" s="5">
        <v>68</v>
      </c>
      <c r="B71" s="5" t="s">
        <v>222</v>
      </c>
      <c r="C71" s="5">
        <v>3440.96</v>
      </c>
      <c r="D71" s="5">
        <v>0</v>
      </c>
      <c r="E71" s="5" t="s">
        <v>212</v>
      </c>
      <c r="F71" s="5" t="s">
        <v>215</v>
      </c>
    </row>
    <row r="72" spans="1:6" x14ac:dyDescent="0.25">
      <c r="A72" s="5">
        <v>69</v>
      </c>
      <c r="B72" s="5" t="s">
        <v>222</v>
      </c>
      <c r="C72" s="5">
        <v>3440.96</v>
      </c>
      <c r="D72" s="5">
        <v>0</v>
      </c>
      <c r="E72" s="5" t="s">
        <v>212</v>
      </c>
      <c r="F72" s="5" t="s">
        <v>215</v>
      </c>
    </row>
    <row r="73" spans="1:6" x14ac:dyDescent="0.25">
      <c r="A73" s="5">
        <v>70</v>
      </c>
      <c r="B73" s="5" t="s">
        <v>222</v>
      </c>
      <c r="C73" s="5">
        <v>3440.96</v>
      </c>
      <c r="D73" s="5">
        <v>0</v>
      </c>
      <c r="E73" s="5" t="s">
        <v>212</v>
      </c>
      <c r="F73" s="5" t="s">
        <v>215</v>
      </c>
    </row>
    <row r="74" spans="1:6" x14ac:dyDescent="0.25">
      <c r="A74" s="5">
        <v>71</v>
      </c>
      <c r="B74" s="5" t="s">
        <v>222</v>
      </c>
      <c r="C74" s="5">
        <v>4095.71</v>
      </c>
      <c r="D74" s="5">
        <v>0</v>
      </c>
      <c r="E74" s="5" t="s">
        <v>212</v>
      </c>
      <c r="F74" s="5" t="s">
        <v>215</v>
      </c>
    </row>
    <row r="75" spans="1:6" x14ac:dyDescent="0.25">
      <c r="A75" s="5">
        <v>72</v>
      </c>
      <c r="B75" s="5" t="s">
        <v>222</v>
      </c>
      <c r="C75" s="5">
        <v>3440.96</v>
      </c>
      <c r="D75" s="5">
        <v>0</v>
      </c>
      <c r="E75" s="5" t="s">
        <v>212</v>
      </c>
      <c r="F75" s="5" t="s">
        <v>215</v>
      </c>
    </row>
    <row r="76" spans="1:6" x14ac:dyDescent="0.25">
      <c r="A76" s="5">
        <v>73</v>
      </c>
      <c r="B76" s="5" t="s">
        <v>222</v>
      </c>
      <c r="C76" s="5">
        <v>3440.96</v>
      </c>
      <c r="D76" s="5">
        <v>0</v>
      </c>
      <c r="E76" s="5" t="s">
        <v>212</v>
      </c>
      <c r="F76" s="5" t="s">
        <v>215</v>
      </c>
    </row>
    <row r="77" spans="1:6" x14ac:dyDescent="0.25">
      <c r="A77" s="5">
        <v>74</v>
      </c>
      <c r="B77" s="5" t="s">
        <v>222</v>
      </c>
      <c r="C77" s="5">
        <v>3440.96</v>
      </c>
      <c r="D77" s="5">
        <v>0</v>
      </c>
      <c r="E77" s="5" t="s">
        <v>212</v>
      </c>
      <c r="F77" s="5" t="s">
        <v>215</v>
      </c>
    </row>
    <row r="78" spans="1:6" x14ac:dyDescent="0.25">
      <c r="A78" s="5">
        <v>75</v>
      </c>
      <c r="B78" s="5" t="s">
        <v>222</v>
      </c>
      <c r="C78" s="5">
        <v>3440.96</v>
      </c>
      <c r="D78" s="5">
        <v>0</v>
      </c>
      <c r="E78" s="5" t="s">
        <v>212</v>
      </c>
      <c r="F78" s="5" t="s">
        <v>215</v>
      </c>
    </row>
    <row r="79" spans="1:6" x14ac:dyDescent="0.25">
      <c r="A79" s="5">
        <v>76</v>
      </c>
      <c r="B79" s="5" t="s">
        <v>222</v>
      </c>
      <c r="C79" s="5">
        <v>3440.96</v>
      </c>
      <c r="D79" s="5">
        <v>0</v>
      </c>
      <c r="E79" s="5" t="s">
        <v>212</v>
      </c>
      <c r="F79" s="5" t="s">
        <v>215</v>
      </c>
    </row>
    <row r="80" spans="1:6" x14ac:dyDescent="0.25">
      <c r="A80" s="5">
        <v>77</v>
      </c>
      <c r="B80" s="5" t="s">
        <v>222</v>
      </c>
      <c r="C80" s="5">
        <v>3440.96</v>
      </c>
      <c r="D80" s="5">
        <v>0</v>
      </c>
      <c r="E80" s="5" t="s">
        <v>212</v>
      </c>
      <c r="F80" s="5" t="s">
        <v>215</v>
      </c>
    </row>
    <row r="81" spans="1:6" x14ac:dyDescent="0.25">
      <c r="A81" s="5">
        <v>78</v>
      </c>
      <c r="B81" s="5" t="s">
        <v>222</v>
      </c>
      <c r="C81" s="5">
        <v>3440.96</v>
      </c>
      <c r="D81" s="5">
        <v>0</v>
      </c>
      <c r="E81" s="5" t="s">
        <v>212</v>
      </c>
      <c r="F81" s="5" t="s">
        <v>215</v>
      </c>
    </row>
    <row r="82" spans="1:6" x14ac:dyDescent="0.25">
      <c r="A82" s="5">
        <v>79</v>
      </c>
      <c r="B82" s="5" t="s">
        <v>222</v>
      </c>
      <c r="C82" s="5">
        <v>3440.96</v>
      </c>
      <c r="D82" s="5">
        <v>0</v>
      </c>
      <c r="E82" s="5" t="s">
        <v>212</v>
      </c>
      <c r="F82" s="5" t="s">
        <v>215</v>
      </c>
    </row>
    <row r="83" spans="1:6" x14ac:dyDescent="0.25">
      <c r="A83" s="5">
        <v>80</v>
      </c>
      <c r="B83" s="5" t="s">
        <v>222</v>
      </c>
      <c r="C83" s="5">
        <v>3440.96</v>
      </c>
      <c r="D83" s="5">
        <v>0</v>
      </c>
      <c r="E83" s="5" t="s">
        <v>212</v>
      </c>
      <c r="F83" s="5" t="s">
        <v>215</v>
      </c>
    </row>
    <row r="84" spans="1:6" x14ac:dyDescent="0.25">
      <c r="A84" s="5">
        <v>81</v>
      </c>
      <c r="B84" s="5" t="s">
        <v>222</v>
      </c>
      <c r="C84" s="5">
        <v>3440.96</v>
      </c>
      <c r="D84" s="5">
        <v>0</v>
      </c>
      <c r="E84" s="5" t="s">
        <v>212</v>
      </c>
      <c r="F84" s="5" t="s">
        <v>215</v>
      </c>
    </row>
    <row r="85" spans="1:6" x14ac:dyDescent="0.25">
      <c r="A85" s="5">
        <v>82</v>
      </c>
      <c r="B85" s="5" t="s">
        <v>222</v>
      </c>
      <c r="C85" s="5">
        <v>3440.96</v>
      </c>
      <c r="D85" s="5">
        <v>0</v>
      </c>
      <c r="E85" s="5" t="s">
        <v>212</v>
      </c>
      <c r="F85" s="5" t="s">
        <v>215</v>
      </c>
    </row>
    <row r="86" spans="1:6" x14ac:dyDescent="0.25">
      <c r="A86" s="5">
        <v>83</v>
      </c>
      <c r="B86" s="5" t="s">
        <v>222</v>
      </c>
      <c r="C86" s="5">
        <v>4215.1100000000006</v>
      </c>
      <c r="D86" s="5">
        <v>0</v>
      </c>
      <c r="E86" s="5" t="s">
        <v>212</v>
      </c>
      <c r="F86" s="5" t="s">
        <v>215</v>
      </c>
    </row>
    <row r="87" spans="1:6" x14ac:dyDescent="0.25">
      <c r="A87" s="5">
        <v>84</v>
      </c>
      <c r="B87" s="5" t="s">
        <v>222</v>
      </c>
      <c r="C87" s="5">
        <v>3440.96</v>
      </c>
      <c r="D87" s="5">
        <v>0</v>
      </c>
      <c r="E87" s="5" t="s">
        <v>212</v>
      </c>
      <c r="F87" s="5" t="s">
        <v>215</v>
      </c>
    </row>
    <row r="88" spans="1:6" x14ac:dyDescent="0.25">
      <c r="A88" s="5">
        <v>85</v>
      </c>
      <c r="B88" s="5" t="s">
        <v>222</v>
      </c>
      <c r="C88" s="5">
        <v>3440.96</v>
      </c>
      <c r="D88" s="5">
        <v>0</v>
      </c>
      <c r="E88" s="5" t="s">
        <v>212</v>
      </c>
      <c r="F88" s="5" t="s">
        <v>215</v>
      </c>
    </row>
    <row r="89" spans="1:6" x14ac:dyDescent="0.25">
      <c r="A89" s="5">
        <v>86</v>
      </c>
      <c r="B89" s="5" t="s">
        <v>222</v>
      </c>
      <c r="C89" s="5">
        <v>3440.96</v>
      </c>
      <c r="D89" s="5">
        <v>0</v>
      </c>
      <c r="E89" s="5" t="s">
        <v>212</v>
      </c>
      <c r="F89" s="5" t="s">
        <v>215</v>
      </c>
    </row>
    <row r="90" spans="1:6" x14ac:dyDescent="0.25">
      <c r="A90" s="5">
        <v>87</v>
      </c>
      <c r="B90" s="5" t="s">
        <v>222</v>
      </c>
      <c r="C90" s="5">
        <v>3440.96</v>
      </c>
      <c r="D90" s="5">
        <v>0</v>
      </c>
      <c r="E90" s="5" t="s">
        <v>212</v>
      </c>
      <c r="F90" s="5" t="s">
        <v>215</v>
      </c>
    </row>
    <row r="91" spans="1:6" x14ac:dyDescent="0.25">
      <c r="A91" s="5">
        <v>88</v>
      </c>
      <c r="B91" s="5" t="s">
        <v>222</v>
      </c>
      <c r="C91" s="5">
        <v>3440.96</v>
      </c>
      <c r="D91" s="5">
        <v>0</v>
      </c>
      <c r="E91" s="5" t="s">
        <v>212</v>
      </c>
      <c r="F91" s="5" t="s">
        <v>215</v>
      </c>
    </row>
    <row r="92" spans="1:6" x14ac:dyDescent="0.25">
      <c r="A92" s="5">
        <v>89</v>
      </c>
      <c r="B92" s="5" t="s">
        <v>222</v>
      </c>
      <c r="C92" s="5">
        <v>3440.96</v>
      </c>
      <c r="D92" s="5">
        <v>0</v>
      </c>
      <c r="E92" s="5" t="s">
        <v>212</v>
      </c>
      <c r="F92" s="5" t="s">
        <v>215</v>
      </c>
    </row>
    <row r="93" spans="1:6" x14ac:dyDescent="0.25">
      <c r="A93" s="5">
        <v>90</v>
      </c>
      <c r="B93" s="5" t="s">
        <v>222</v>
      </c>
      <c r="C93" s="5">
        <v>3440.96</v>
      </c>
      <c r="D93" s="5">
        <v>0</v>
      </c>
      <c r="E93" s="5" t="s">
        <v>212</v>
      </c>
      <c r="F93" s="5" t="s">
        <v>215</v>
      </c>
    </row>
    <row r="94" spans="1:6" x14ac:dyDescent="0.25">
      <c r="A94" s="5">
        <v>91</v>
      </c>
      <c r="B94" s="5" t="s">
        <v>222</v>
      </c>
      <c r="C94" s="5">
        <v>2493.96</v>
      </c>
      <c r="D94" s="5">
        <v>0</v>
      </c>
      <c r="E94" s="5" t="s">
        <v>212</v>
      </c>
      <c r="F94" s="5" t="s">
        <v>215</v>
      </c>
    </row>
    <row r="95" spans="1:6" x14ac:dyDescent="0.25">
      <c r="A95" s="5">
        <v>92</v>
      </c>
      <c r="B95" s="5" t="s">
        <v>222</v>
      </c>
      <c r="C95" s="5">
        <v>2493.96</v>
      </c>
      <c r="D95" s="5">
        <v>0</v>
      </c>
      <c r="E95" s="5" t="s">
        <v>212</v>
      </c>
      <c r="F95" s="5" t="s">
        <v>215</v>
      </c>
    </row>
    <row r="96" spans="1:6" x14ac:dyDescent="0.25">
      <c r="A96" s="5">
        <v>93</v>
      </c>
      <c r="B96" s="5" t="s">
        <v>222</v>
      </c>
      <c r="C96" s="5">
        <v>1291.6600000000001</v>
      </c>
      <c r="D96" s="5">
        <v>0</v>
      </c>
      <c r="E96" s="5" t="s">
        <v>212</v>
      </c>
      <c r="F96" s="5" t="s">
        <v>215</v>
      </c>
    </row>
    <row r="97" spans="1:6" x14ac:dyDescent="0.25">
      <c r="A97" s="5">
        <v>94</v>
      </c>
      <c r="B97" s="5" t="s">
        <v>222</v>
      </c>
      <c r="C97" s="5">
        <v>1291.6600000000001</v>
      </c>
      <c r="D97" s="5">
        <v>0</v>
      </c>
      <c r="E97" s="5" t="s">
        <v>212</v>
      </c>
      <c r="F97" s="5" t="s">
        <v>215</v>
      </c>
    </row>
    <row r="98" spans="1:6" x14ac:dyDescent="0.25">
      <c r="A98" s="5">
        <v>95</v>
      </c>
      <c r="B98" s="5" t="s">
        <v>222</v>
      </c>
      <c r="C98" s="5">
        <v>2493.96</v>
      </c>
      <c r="D98" s="5">
        <v>0</v>
      </c>
      <c r="E98" s="5" t="s">
        <v>212</v>
      </c>
      <c r="F98" s="5" t="s">
        <v>215</v>
      </c>
    </row>
    <row r="99" spans="1:6" x14ac:dyDescent="0.25">
      <c r="A99" s="5">
        <v>96</v>
      </c>
      <c r="B99" s="5" t="s">
        <v>222</v>
      </c>
      <c r="C99" s="5">
        <v>2493.96</v>
      </c>
      <c r="D99" s="5">
        <v>0</v>
      </c>
      <c r="E99" s="5" t="s">
        <v>212</v>
      </c>
      <c r="F99" s="5" t="s">
        <v>215</v>
      </c>
    </row>
    <row r="100" spans="1:6" x14ac:dyDescent="0.25">
      <c r="A100" s="5">
        <v>97</v>
      </c>
      <c r="B100" s="5" t="s">
        <v>222</v>
      </c>
      <c r="C100" s="5">
        <v>1291.6600000000001</v>
      </c>
      <c r="D100" s="5">
        <v>0</v>
      </c>
      <c r="E100" s="5" t="s">
        <v>212</v>
      </c>
      <c r="F100" s="5" t="s">
        <v>215</v>
      </c>
    </row>
    <row r="101" spans="1:6" x14ac:dyDescent="0.25">
      <c r="A101" s="5">
        <v>98</v>
      </c>
      <c r="B101" s="5" t="s">
        <v>222</v>
      </c>
      <c r="C101" s="5">
        <v>2493.96</v>
      </c>
      <c r="D101" s="5">
        <v>0</v>
      </c>
      <c r="E101" s="5" t="s">
        <v>212</v>
      </c>
      <c r="F101" s="5" t="s">
        <v>215</v>
      </c>
    </row>
    <row r="102" spans="1:6" x14ac:dyDescent="0.25">
      <c r="A102" s="5">
        <v>99</v>
      </c>
      <c r="B102" s="5" t="s">
        <v>222</v>
      </c>
      <c r="C102" s="5">
        <v>2493.96</v>
      </c>
      <c r="D102" s="5">
        <v>0</v>
      </c>
      <c r="E102" s="5" t="s">
        <v>212</v>
      </c>
      <c r="F102" s="5" t="s">
        <v>215</v>
      </c>
    </row>
    <row r="103" spans="1:6" x14ac:dyDescent="0.25">
      <c r="A103" s="5">
        <v>100</v>
      </c>
      <c r="B103" s="5" t="s">
        <v>222</v>
      </c>
      <c r="C103" s="5">
        <v>2493.96</v>
      </c>
      <c r="D103" s="5">
        <v>0</v>
      </c>
      <c r="E103" s="5" t="s">
        <v>212</v>
      </c>
      <c r="F103" s="5" t="s">
        <v>215</v>
      </c>
    </row>
    <row r="104" spans="1:6" x14ac:dyDescent="0.25">
      <c r="A104" s="5">
        <v>101</v>
      </c>
      <c r="B104" s="5" t="s">
        <v>222</v>
      </c>
      <c r="C104" s="5">
        <v>2493.96</v>
      </c>
      <c r="D104" s="5">
        <v>0</v>
      </c>
      <c r="E104" s="5" t="s">
        <v>212</v>
      </c>
      <c r="F104" s="5" t="s">
        <v>215</v>
      </c>
    </row>
    <row r="105" spans="1:6" x14ac:dyDescent="0.25">
      <c r="A105" s="5">
        <v>102</v>
      </c>
      <c r="B105" s="5" t="s">
        <v>222</v>
      </c>
      <c r="C105" s="5">
        <v>1588.93</v>
      </c>
      <c r="D105" s="5">
        <v>0</v>
      </c>
      <c r="E105" s="5" t="s">
        <v>212</v>
      </c>
      <c r="F105" s="5" t="s">
        <v>215</v>
      </c>
    </row>
    <row r="106" spans="1:6" x14ac:dyDescent="0.25">
      <c r="A106" s="5">
        <v>103</v>
      </c>
      <c r="B106" s="5" t="s">
        <v>222</v>
      </c>
      <c r="C106" s="5">
        <v>2493.96</v>
      </c>
      <c r="D106" s="5">
        <v>0</v>
      </c>
      <c r="E106" s="5" t="s">
        <v>212</v>
      </c>
      <c r="F106" s="5" t="s">
        <v>215</v>
      </c>
    </row>
    <row r="107" spans="1:6" x14ac:dyDescent="0.25">
      <c r="A107" s="5">
        <v>104</v>
      </c>
      <c r="B107" s="5" t="s">
        <v>222</v>
      </c>
      <c r="C107" s="5">
        <v>2493.96</v>
      </c>
      <c r="D107" s="5">
        <v>0</v>
      </c>
      <c r="E107" s="5" t="s">
        <v>212</v>
      </c>
      <c r="F107" s="5" t="s">
        <v>215</v>
      </c>
    </row>
    <row r="108" spans="1:6" x14ac:dyDescent="0.25">
      <c r="A108" s="5">
        <v>105</v>
      </c>
      <c r="B108" s="5" t="s">
        <v>222</v>
      </c>
      <c r="C108" s="5">
        <v>2493.96</v>
      </c>
      <c r="D108" s="5">
        <v>0</v>
      </c>
      <c r="E108" s="5" t="s">
        <v>212</v>
      </c>
      <c r="F108" s="5" t="s">
        <v>215</v>
      </c>
    </row>
    <row r="109" spans="1:6" x14ac:dyDescent="0.25">
      <c r="A109" s="5">
        <v>106</v>
      </c>
      <c r="B109" s="5" t="s">
        <v>222</v>
      </c>
      <c r="C109" s="5">
        <v>2493.96</v>
      </c>
      <c r="D109" s="5">
        <v>0</v>
      </c>
      <c r="E109" s="5" t="s">
        <v>212</v>
      </c>
      <c r="F109" s="5" t="s">
        <v>215</v>
      </c>
    </row>
    <row r="110" spans="1:6" x14ac:dyDescent="0.25">
      <c r="A110" s="5">
        <v>107</v>
      </c>
      <c r="B110" s="5" t="s">
        <v>222</v>
      </c>
      <c r="C110" s="5">
        <v>2493.96</v>
      </c>
      <c r="D110" s="5">
        <v>0</v>
      </c>
      <c r="E110" s="5" t="s">
        <v>212</v>
      </c>
      <c r="F110" s="5" t="s">
        <v>215</v>
      </c>
    </row>
    <row r="111" spans="1:6" x14ac:dyDescent="0.25">
      <c r="A111" s="5">
        <v>108</v>
      </c>
      <c r="B111" s="5" t="s">
        <v>222</v>
      </c>
      <c r="C111" s="5">
        <v>2493.96</v>
      </c>
      <c r="D111" s="5">
        <v>0</v>
      </c>
      <c r="E111" s="5" t="s">
        <v>212</v>
      </c>
      <c r="F111" s="5" t="s">
        <v>215</v>
      </c>
    </row>
    <row r="112" spans="1:6" x14ac:dyDescent="0.25">
      <c r="A112" s="5">
        <v>109</v>
      </c>
      <c r="B112" s="5" t="s">
        <v>222</v>
      </c>
      <c r="C112" s="5">
        <v>2493.96</v>
      </c>
      <c r="D112" s="5">
        <v>0</v>
      </c>
      <c r="E112" s="5" t="s">
        <v>212</v>
      </c>
      <c r="F112" s="5" t="s">
        <v>215</v>
      </c>
    </row>
    <row r="113" spans="1:6" x14ac:dyDescent="0.25">
      <c r="A113" s="5">
        <v>110</v>
      </c>
      <c r="B113" s="5" t="s">
        <v>222</v>
      </c>
      <c r="C113" s="5">
        <v>2493.96</v>
      </c>
      <c r="D113" s="5">
        <v>0</v>
      </c>
      <c r="E113" s="5" t="s">
        <v>212</v>
      </c>
      <c r="F113" s="5" t="s">
        <v>215</v>
      </c>
    </row>
    <row r="114" spans="1:6" x14ac:dyDescent="0.25">
      <c r="A114" s="5">
        <v>111</v>
      </c>
      <c r="B114" s="5" t="s">
        <v>222</v>
      </c>
      <c r="C114" s="5">
        <v>2493.96</v>
      </c>
      <c r="D114" s="5">
        <v>0</v>
      </c>
      <c r="E114" s="5" t="s">
        <v>212</v>
      </c>
      <c r="F114" s="5" t="s">
        <v>215</v>
      </c>
    </row>
    <row r="115" spans="1:6" x14ac:dyDescent="0.25">
      <c r="A115" s="5">
        <v>112</v>
      </c>
      <c r="B115" s="5" t="s">
        <v>222</v>
      </c>
      <c r="C115" s="5">
        <v>2493.96</v>
      </c>
      <c r="D115" s="5">
        <v>0</v>
      </c>
      <c r="E115" s="5" t="s">
        <v>212</v>
      </c>
      <c r="F115" s="5" t="s">
        <v>215</v>
      </c>
    </row>
    <row r="116" spans="1:6" x14ac:dyDescent="0.25">
      <c r="A116" s="5">
        <v>113</v>
      </c>
      <c r="B116" s="5" t="s">
        <v>222</v>
      </c>
      <c r="C116" s="5">
        <v>2493.96</v>
      </c>
      <c r="D116" s="5">
        <v>0</v>
      </c>
      <c r="E116" s="5" t="s">
        <v>212</v>
      </c>
      <c r="F116" s="5" t="s">
        <v>215</v>
      </c>
    </row>
    <row r="117" spans="1:6" x14ac:dyDescent="0.25">
      <c r="A117" s="5">
        <v>114</v>
      </c>
      <c r="B117" s="5" t="s">
        <v>222</v>
      </c>
      <c r="C117" s="5">
        <v>1764.41</v>
      </c>
      <c r="D117" s="5">
        <v>0</v>
      </c>
      <c r="E117" s="5" t="s">
        <v>212</v>
      </c>
      <c r="F117" s="5" t="s">
        <v>215</v>
      </c>
    </row>
    <row r="118" spans="1:6" x14ac:dyDescent="0.25">
      <c r="A118" s="5">
        <v>115</v>
      </c>
      <c r="B118" s="5" t="s">
        <v>222</v>
      </c>
      <c r="C118" s="5">
        <v>1764.41</v>
      </c>
      <c r="D118" s="5">
        <v>0</v>
      </c>
      <c r="E118" s="5" t="s">
        <v>212</v>
      </c>
      <c r="F118" s="5" t="s">
        <v>215</v>
      </c>
    </row>
    <row r="119" spans="1:6" x14ac:dyDescent="0.25">
      <c r="A119" s="5">
        <v>116</v>
      </c>
      <c r="B119" s="5" t="s">
        <v>222</v>
      </c>
      <c r="C119" s="5">
        <v>1953.96</v>
      </c>
      <c r="D119" s="5">
        <v>0</v>
      </c>
      <c r="E119" s="5" t="s">
        <v>212</v>
      </c>
      <c r="F119" s="5" t="s">
        <v>215</v>
      </c>
    </row>
    <row r="120" spans="1:6" x14ac:dyDescent="0.25">
      <c r="A120" s="5">
        <v>117</v>
      </c>
      <c r="B120" s="5" t="s">
        <v>222</v>
      </c>
      <c r="C120" s="5">
        <v>1953.96</v>
      </c>
      <c r="D120" s="5">
        <v>0</v>
      </c>
      <c r="E120" s="5" t="s">
        <v>212</v>
      </c>
      <c r="F120" s="5" t="s">
        <v>215</v>
      </c>
    </row>
    <row r="121" spans="1:6" x14ac:dyDescent="0.25">
      <c r="A121" s="5">
        <v>118</v>
      </c>
      <c r="B121" s="5" t="s">
        <v>222</v>
      </c>
      <c r="C121" s="5">
        <v>1953.96</v>
      </c>
      <c r="D121" s="5">
        <v>0</v>
      </c>
      <c r="E121" s="5" t="s">
        <v>212</v>
      </c>
      <c r="F121" s="5" t="s">
        <v>215</v>
      </c>
    </row>
    <row r="122" spans="1:6" x14ac:dyDescent="0.25">
      <c r="A122" s="5">
        <v>119</v>
      </c>
      <c r="B122" s="5" t="s">
        <v>222</v>
      </c>
      <c r="C122" s="5">
        <v>1953.96</v>
      </c>
      <c r="D122" s="5">
        <v>0</v>
      </c>
      <c r="E122" s="5" t="s">
        <v>212</v>
      </c>
      <c r="F122" s="5" t="s">
        <v>215</v>
      </c>
    </row>
    <row r="123" spans="1:6" x14ac:dyDescent="0.25">
      <c r="A123" s="5">
        <v>120</v>
      </c>
      <c r="B123" s="5" t="s">
        <v>222</v>
      </c>
      <c r="C123" s="5">
        <v>1953.96</v>
      </c>
      <c r="D123" s="5">
        <v>0</v>
      </c>
      <c r="E123" s="5" t="s">
        <v>212</v>
      </c>
      <c r="F123" s="5" t="s">
        <v>215</v>
      </c>
    </row>
    <row r="124" spans="1:6" x14ac:dyDescent="0.25">
      <c r="A124" s="5">
        <v>121</v>
      </c>
      <c r="B124" s="5" t="s">
        <v>222</v>
      </c>
      <c r="C124" s="5">
        <v>1953.96</v>
      </c>
      <c r="D124" s="5">
        <v>0</v>
      </c>
      <c r="E124" s="5" t="s">
        <v>212</v>
      </c>
      <c r="F124" s="5" t="s">
        <v>215</v>
      </c>
    </row>
    <row r="125" spans="1:6" x14ac:dyDescent="0.25">
      <c r="A125" s="5">
        <v>122</v>
      </c>
      <c r="B125" s="5" t="s">
        <v>222</v>
      </c>
      <c r="C125" s="5">
        <v>1953.96</v>
      </c>
      <c r="D125" s="5">
        <v>0</v>
      </c>
      <c r="E125" s="5" t="s">
        <v>212</v>
      </c>
      <c r="F125" s="5" t="s">
        <v>215</v>
      </c>
    </row>
    <row r="126" spans="1:6" x14ac:dyDescent="0.25">
      <c r="A126" s="5">
        <v>123</v>
      </c>
      <c r="B126" s="5" t="s">
        <v>222</v>
      </c>
      <c r="C126" s="5">
        <v>1953.96</v>
      </c>
      <c r="D126" s="5">
        <v>0</v>
      </c>
      <c r="E126" s="5" t="s">
        <v>212</v>
      </c>
      <c r="F126" s="5" t="s">
        <v>215</v>
      </c>
    </row>
    <row r="127" spans="1:6" x14ac:dyDescent="0.25">
      <c r="A127" s="5">
        <v>124</v>
      </c>
      <c r="B127" s="5" t="s">
        <v>222</v>
      </c>
      <c r="C127" s="5">
        <v>3263.46</v>
      </c>
      <c r="D127" s="5">
        <v>0</v>
      </c>
      <c r="E127" s="5" t="s">
        <v>212</v>
      </c>
      <c r="F127" s="5" t="s">
        <v>215</v>
      </c>
    </row>
    <row r="128" spans="1:6" x14ac:dyDescent="0.25">
      <c r="A128" s="5">
        <v>125</v>
      </c>
      <c r="B128" s="5" t="s">
        <v>222</v>
      </c>
      <c r="C128" s="5">
        <v>1953.96</v>
      </c>
      <c r="D128" s="5">
        <v>0</v>
      </c>
      <c r="E128" s="5" t="s">
        <v>212</v>
      </c>
      <c r="F128" s="5" t="s">
        <v>215</v>
      </c>
    </row>
    <row r="129" spans="1:6" x14ac:dyDescent="0.25">
      <c r="A129" s="5">
        <v>126</v>
      </c>
      <c r="B129" s="5" t="s">
        <v>222</v>
      </c>
      <c r="C129" s="5">
        <v>1953.96</v>
      </c>
      <c r="D129" s="5">
        <v>0</v>
      </c>
      <c r="E129" s="5" t="s">
        <v>212</v>
      </c>
      <c r="F129" s="5" t="s">
        <v>215</v>
      </c>
    </row>
    <row r="130" spans="1:6" x14ac:dyDescent="0.25">
      <c r="A130" s="5">
        <v>127</v>
      </c>
      <c r="B130" s="5" t="s">
        <v>222</v>
      </c>
      <c r="C130" s="5">
        <v>823.66</v>
      </c>
      <c r="D130" s="5">
        <v>0</v>
      </c>
      <c r="E130" s="5" t="s">
        <v>212</v>
      </c>
      <c r="F130" s="5" t="s">
        <v>215</v>
      </c>
    </row>
    <row r="131" spans="1:6" x14ac:dyDescent="0.25">
      <c r="A131" s="5">
        <v>128</v>
      </c>
      <c r="B131" s="5" t="s">
        <v>222</v>
      </c>
      <c r="C131" s="5">
        <v>1953.96</v>
      </c>
      <c r="D131" s="5">
        <v>0</v>
      </c>
      <c r="E131" s="5" t="s">
        <v>212</v>
      </c>
      <c r="F131" s="5" t="s">
        <v>215</v>
      </c>
    </row>
    <row r="132" spans="1:6" x14ac:dyDescent="0.25">
      <c r="A132" s="5">
        <v>129</v>
      </c>
      <c r="B132" s="5" t="s">
        <v>222</v>
      </c>
      <c r="C132" s="5">
        <v>1953.96</v>
      </c>
      <c r="D132" s="5">
        <v>0</v>
      </c>
      <c r="E132" s="5" t="s">
        <v>212</v>
      </c>
      <c r="F132" s="5" t="s">
        <v>215</v>
      </c>
    </row>
    <row r="133" spans="1:6" x14ac:dyDescent="0.25">
      <c r="A133" s="5">
        <v>130</v>
      </c>
      <c r="B133" s="5" t="s">
        <v>222</v>
      </c>
      <c r="C133" s="5">
        <v>1953.96</v>
      </c>
      <c r="D133" s="5">
        <v>0</v>
      </c>
      <c r="E133" s="5" t="s">
        <v>212</v>
      </c>
      <c r="F133" s="5" t="s">
        <v>215</v>
      </c>
    </row>
    <row r="134" spans="1:6" x14ac:dyDescent="0.25">
      <c r="A134" s="5">
        <v>131</v>
      </c>
      <c r="B134" s="5" t="s">
        <v>222</v>
      </c>
      <c r="C134" s="5">
        <v>2608.71</v>
      </c>
      <c r="D134" s="5">
        <v>0</v>
      </c>
      <c r="E134" s="5" t="s">
        <v>212</v>
      </c>
      <c r="F134" s="5" t="s">
        <v>215</v>
      </c>
    </row>
    <row r="135" spans="1:6" x14ac:dyDescent="0.25">
      <c r="A135" s="5">
        <v>132</v>
      </c>
      <c r="B135" s="5" t="s">
        <v>222</v>
      </c>
      <c r="C135" s="5">
        <v>1953.96</v>
      </c>
      <c r="D135" s="5">
        <v>0</v>
      </c>
      <c r="E135" s="5" t="s">
        <v>212</v>
      </c>
      <c r="F135" s="5" t="s">
        <v>215</v>
      </c>
    </row>
    <row r="136" spans="1:6" x14ac:dyDescent="0.25">
      <c r="A136" s="5">
        <v>133</v>
      </c>
      <c r="B136" s="5" t="s">
        <v>222</v>
      </c>
      <c r="C136" s="5">
        <v>1953.96</v>
      </c>
      <c r="D136" s="5">
        <v>0</v>
      </c>
      <c r="E136" s="5" t="s">
        <v>212</v>
      </c>
      <c r="F136" s="5" t="s">
        <v>215</v>
      </c>
    </row>
    <row r="137" spans="1:6" x14ac:dyDescent="0.25">
      <c r="A137" s="5">
        <v>134</v>
      </c>
      <c r="B137" s="5" t="s">
        <v>222</v>
      </c>
      <c r="C137" s="5">
        <v>948.26</v>
      </c>
      <c r="D137" s="5">
        <v>0</v>
      </c>
      <c r="E137" s="5" t="s">
        <v>212</v>
      </c>
      <c r="F137" s="5" t="s">
        <v>215</v>
      </c>
    </row>
    <row r="138" spans="1:6" x14ac:dyDescent="0.25">
      <c r="A138" s="5">
        <v>135</v>
      </c>
      <c r="B138" s="5" t="s">
        <v>222</v>
      </c>
      <c r="C138" s="5">
        <v>1274.96</v>
      </c>
      <c r="D138" s="5">
        <v>0</v>
      </c>
      <c r="E138" s="5" t="s">
        <v>212</v>
      </c>
      <c r="F138" s="5" t="s">
        <v>215</v>
      </c>
    </row>
    <row r="139" spans="1:6" x14ac:dyDescent="0.25">
      <c r="A139" s="5">
        <v>136</v>
      </c>
      <c r="B139" s="5" t="s">
        <v>222</v>
      </c>
      <c r="C139" s="5">
        <v>1274.96</v>
      </c>
      <c r="D139" s="5">
        <v>0</v>
      </c>
      <c r="E139" s="5" t="s">
        <v>212</v>
      </c>
      <c r="F139" s="5" t="s">
        <v>215</v>
      </c>
    </row>
    <row r="140" spans="1:6" x14ac:dyDescent="0.25">
      <c r="A140" s="5">
        <v>137</v>
      </c>
      <c r="B140" s="5" t="s">
        <v>222</v>
      </c>
      <c r="C140" s="5">
        <v>1274.96</v>
      </c>
      <c r="D140" s="5">
        <v>0</v>
      </c>
      <c r="E140" s="5" t="s">
        <v>212</v>
      </c>
      <c r="F140" s="5" t="s">
        <v>215</v>
      </c>
    </row>
    <row r="141" spans="1:6" x14ac:dyDescent="0.25">
      <c r="A141" s="5">
        <v>138</v>
      </c>
      <c r="B141" s="5" t="s">
        <v>222</v>
      </c>
      <c r="C141" s="5">
        <v>369.93</v>
      </c>
      <c r="D141" s="5">
        <v>0</v>
      </c>
      <c r="E141" s="5" t="s">
        <v>212</v>
      </c>
      <c r="F141" s="5" t="s">
        <v>215</v>
      </c>
    </row>
    <row r="142" spans="1:6" x14ac:dyDescent="0.25">
      <c r="A142" s="5">
        <v>139</v>
      </c>
      <c r="B142" s="5" t="s">
        <v>222</v>
      </c>
      <c r="C142" s="5">
        <v>1274.96</v>
      </c>
      <c r="D142" s="5">
        <v>0</v>
      </c>
      <c r="E142" s="5" t="s">
        <v>212</v>
      </c>
      <c r="F142" s="5" t="s">
        <v>215</v>
      </c>
    </row>
    <row r="143" spans="1:6" x14ac:dyDescent="0.25">
      <c r="A143" s="5">
        <v>140</v>
      </c>
      <c r="B143" s="5" t="s">
        <v>222</v>
      </c>
      <c r="C143" s="5">
        <v>1274.96</v>
      </c>
      <c r="D143" s="5">
        <v>0</v>
      </c>
      <c r="E143" s="5" t="s">
        <v>212</v>
      </c>
      <c r="F143" s="5" t="s">
        <v>215</v>
      </c>
    </row>
    <row r="144" spans="1:6" x14ac:dyDescent="0.25">
      <c r="A144" s="5">
        <v>141</v>
      </c>
      <c r="B144" s="5" t="s">
        <v>222</v>
      </c>
      <c r="C144" s="5">
        <v>1274.96</v>
      </c>
      <c r="D144" s="5">
        <v>0</v>
      </c>
      <c r="E144" s="5" t="s">
        <v>212</v>
      </c>
      <c r="F144" s="5" t="s">
        <v>215</v>
      </c>
    </row>
    <row r="145" spans="1:6" x14ac:dyDescent="0.25">
      <c r="A145" s="5">
        <v>142</v>
      </c>
      <c r="B145" s="5" t="s">
        <v>222</v>
      </c>
      <c r="C145" s="5">
        <v>1274.96</v>
      </c>
      <c r="D145" s="5">
        <v>0</v>
      </c>
      <c r="E145" s="5" t="s">
        <v>212</v>
      </c>
      <c r="F145" s="5" t="s">
        <v>215</v>
      </c>
    </row>
    <row r="146" spans="1:6" x14ac:dyDescent="0.25">
      <c r="A146" s="5">
        <v>143</v>
      </c>
      <c r="B146" s="5" t="s">
        <v>222</v>
      </c>
      <c r="C146" s="5">
        <v>505.67</v>
      </c>
      <c r="D146" s="5">
        <v>0</v>
      </c>
      <c r="E146" s="5" t="s">
        <v>212</v>
      </c>
      <c r="F146" s="5" t="s">
        <v>215</v>
      </c>
    </row>
    <row r="147" spans="1:6" x14ac:dyDescent="0.25">
      <c r="A147" s="5">
        <v>144</v>
      </c>
      <c r="B147" s="5" t="s">
        <v>222</v>
      </c>
      <c r="C147" s="5">
        <v>505.67</v>
      </c>
      <c r="D147" s="5">
        <v>0</v>
      </c>
      <c r="E147" s="5" t="s">
        <v>212</v>
      </c>
      <c r="F147" s="5" t="s">
        <v>215</v>
      </c>
    </row>
    <row r="148" spans="1:6" x14ac:dyDescent="0.25">
      <c r="A148" s="5">
        <v>145</v>
      </c>
      <c r="B148" s="5" t="s">
        <v>222</v>
      </c>
      <c r="C148" s="5">
        <v>505.67</v>
      </c>
      <c r="D148" s="5">
        <v>0</v>
      </c>
      <c r="E148" s="5" t="s">
        <v>212</v>
      </c>
      <c r="F148" s="5" t="s">
        <v>215</v>
      </c>
    </row>
    <row r="149" spans="1:6" x14ac:dyDescent="0.25">
      <c r="A149" s="5">
        <v>146</v>
      </c>
      <c r="B149" s="5" t="s">
        <v>222</v>
      </c>
      <c r="C149" s="5">
        <v>505.67</v>
      </c>
      <c r="D149" s="5">
        <v>0</v>
      </c>
      <c r="E149" s="5" t="s">
        <v>212</v>
      </c>
      <c r="F149" s="5" t="s">
        <v>215</v>
      </c>
    </row>
    <row r="150" spans="1:6" x14ac:dyDescent="0.25">
      <c r="A150" s="5">
        <v>147</v>
      </c>
      <c r="B150" s="5" t="s">
        <v>222</v>
      </c>
      <c r="C150" s="5">
        <v>505.67</v>
      </c>
      <c r="D150" s="5">
        <v>0</v>
      </c>
      <c r="E150" s="5" t="s">
        <v>212</v>
      </c>
      <c r="F150" s="5" t="s">
        <v>215</v>
      </c>
    </row>
    <row r="151" spans="1:6" x14ac:dyDescent="0.25">
      <c r="A151" s="5">
        <v>148</v>
      </c>
      <c r="B151" s="5" t="s">
        <v>222</v>
      </c>
      <c r="C151" s="5">
        <v>505.67</v>
      </c>
      <c r="D151" s="5">
        <v>0</v>
      </c>
      <c r="E151" s="5" t="s">
        <v>212</v>
      </c>
      <c r="F151" s="5" t="s">
        <v>215</v>
      </c>
    </row>
    <row r="152" spans="1:6" x14ac:dyDescent="0.25">
      <c r="A152" s="5">
        <v>149</v>
      </c>
      <c r="B152" s="5" t="s">
        <v>222</v>
      </c>
      <c r="C152" s="5">
        <v>545.41</v>
      </c>
      <c r="D152" s="5">
        <v>0</v>
      </c>
      <c r="E152" s="5" t="s">
        <v>212</v>
      </c>
      <c r="F152" s="5" t="s">
        <v>215</v>
      </c>
    </row>
    <row r="153" spans="1:6" x14ac:dyDescent="0.25">
      <c r="A153" s="5">
        <v>150</v>
      </c>
      <c r="B153" s="5" t="s">
        <v>222</v>
      </c>
      <c r="C153" s="5">
        <v>505.67</v>
      </c>
      <c r="D153" s="5">
        <v>0</v>
      </c>
      <c r="E153" s="5" t="s">
        <v>212</v>
      </c>
      <c r="F153" s="5" t="s">
        <v>215</v>
      </c>
    </row>
    <row r="154" spans="1:6" x14ac:dyDescent="0.25">
      <c r="A154" s="5">
        <v>151</v>
      </c>
      <c r="B154" s="5" t="s">
        <v>222</v>
      </c>
      <c r="C154" s="5">
        <v>505.67</v>
      </c>
      <c r="D154" s="5">
        <v>0</v>
      </c>
      <c r="E154" s="5" t="s">
        <v>212</v>
      </c>
      <c r="F154" s="5" t="s">
        <v>215</v>
      </c>
    </row>
    <row r="155" spans="1:6" x14ac:dyDescent="0.25">
      <c r="A155" s="5">
        <v>152</v>
      </c>
      <c r="B155" s="5" t="s">
        <v>222</v>
      </c>
      <c r="C155" s="5">
        <v>505.67</v>
      </c>
      <c r="D155" s="5">
        <v>0</v>
      </c>
      <c r="E155" s="5" t="s">
        <v>212</v>
      </c>
      <c r="F155" s="5" t="s">
        <v>215</v>
      </c>
    </row>
    <row r="156" spans="1:6" x14ac:dyDescent="0.25">
      <c r="A156" s="5">
        <v>153</v>
      </c>
      <c r="B156" s="5" t="s">
        <v>222</v>
      </c>
      <c r="C156" s="5">
        <v>545.41</v>
      </c>
      <c r="D156" s="5">
        <v>0</v>
      </c>
      <c r="E156" s="5" t="s">
        <v>212</v>
      </c>
      <c r="F156" s="5" t="s">
        <v>215</v>
      </c>
    </row>
    <row r="157" spans="1:6" x14ac:dyDescent="0.25">
      <c r="A157" s="5">
        <v>154</v>
      </c>
      <c r="B157" s="5" t="s">
        <v>222</v>
      </c>
      <c r="C157" s="5">
        <v>505.67</v>
      </c>
      <c r="D157" s="5">
        <v>0</v>
      </c>
      <c r="E157" s="5" t="s">
        <v>212</v>
      </c>
      <c r="F157" s="5" t="s">
        <v>215</v>
      </c>
    </row>
    <row r="158" spans="1:6" x14ac:dyDescent="0.25">
      <c r="A158" s="5">
        <v>155</v>
      </c>
      <c r="B158" s="5" t="s">
        <v>222</v>
      </c>
      <c r="C158" s="5">
        <v>114.43</v>
      </c>
      <c r="D158" s="5">
        <v>0</v>
      </c>
      <c r="E158" s="5" t="s">
        <v>212</v>
      </c>
      <c r="F158" s="5" t="s">
        <v>215</v>
      </c>
    </row>
    <row r="159" spans="1:6" x14ac:dyDescent="0.25">
      <c r="A159" s="5">
        <v>156</v>
      </c>
      <c r="B159" s="5" t="s">
        <v>222</v>
      </c>
      <c r="C159" s="5">
        <v>1019.46</v>
      </c>
      <c r="D159" s="5">
        <v>0</v>
      </c>
      <c r="E159" s="5" t="s">
        <v>212</v>
      </c>
      <c r="F159" s="5" t="s">
        <v>215</v>
      </c>
    </row>
    <row r="160" spans="1:6" x14ac:dyDescent="0.25">
      <c r="A160" s="5">
        <v>157</v>
      </c>
      <c r="B160" s="5" t="s">
        <v>222</v>
      </c>
      <c r="C160" s="5">
        <v>1019.46</v>
      </c>
      <c r="D160" s="5">
        <v>0</v>
      </c>
      <c r="E160" s="5" t="s">
        <v>212</v>
      </c>
      <c r="F160" s="5" t="s">
        <v>215</v>
      </c>
    </row>
    <row r="161" spans="1:6" x14ac:dyDescent="0.25">
      <c r="A161" s="5">
        <v>158</v>
      </c>
      <c r="B161" s="5" t="s">
        <v>222</v>
      </c>
      <c r="C161" s="5">
        <v>1019.46</v>
      </c>
      <c r="D161" s="5">
        <v>0</v>
      </c>
      <c r="E161" s="5" t="s">
        <v>212</v>
      </c>
      <c r="F161" s="5" t="s">
        <v>215</v>
      </c>
    </row>
    <row r="162" spans="1:6" x14ac:dyDescent="0.25">
      <c r="A162" s="5">
        <v>159</v>
      </c>
      <c r="B162" s="5" t="s">
        <v>222</v>
      </c>
      <c r="C162" s="5">
        <v>7680.41</v>
      </c>
      <c r="D162" s="5">
        <v>0</v>
      </c>
      <c r="E162" s="5" t="s">
        <v>212</v>
      </c>
      <c r="F162" s="5" t="s">
        <v>215</v>
      </c>
    </row>
    <row r="163" spans="1:6" x14ac:dyDescent="0.25">
      <c r="A163" s="5">
        <v>160</v>
      </c>
      <c r="B163" s="5" t="s">
        <v>222</v>
      </c>
      <c r="C163" s="5">
        <v>1019.46</v>
      </c>
      <c r="D163" s="5">
        <v>0</v>
      </c>
      <c r="E163" s="5" t="s">
        <v>212</v>
      </c>
      <c r="F163" s="5" t="s">
        <v>215</v>
      </c>
    </row>
    <row r="164" spans="1:6" x14ac:dyDescent="0.25">
      <c r="A164" s="5">
        <v>161</v>
      </c>
      <c r="B164" s="5" t="s">
        <v>222</v>
      </c>
      <c r="C164" s="5">
        <v>1019.46</v>
      </c>
      <c r="D164" s="5">
        <v>0</v>
      </c>
      <c r="E164" s="5" t="s">
        <v>212</v>
      </c>
      <c r="F164" s="5" t="s">
        <v>215</v>
      </c>
    </row>
    <row r="165" spans="1:6" x14ac:dyDescent="0.25">
      <c r="A165" s="5">
        <v>162</v>
      </c>
      <c r="B165" s="5" t="s">
        <v>222</v>
      </c>
      <c r="C165" s="5">
        <v>1019.46</v>
      </c>
      <c r="D165" s="5">
        <v>0</v>
      </c>
      <c r="E165" s="5" t="s">
        <v>212</v>
      </c>
      <c r="F165" s="5" t="s">
        <v>215</v>
      </c>
    </row>
    <row r="166" spans="1:6" x14ac:dyDescent="0.25">
      <c r="A166" s="5">
        <v>163</v>
      </c>
      <c r="B166" s="5" t="s">
        <v>222</v>
      </c>
      <c r="C166" s="5">
        <v>114.43</v>
      </c>
      <c r="D166" s="5">
        <v>0</v>
      </c>
      <c r="E166" s="5" t="s">
        <v>212</v>
      </c>
      <c r="F166" s="5" t="s">
        <v>215</v>
      </c>
    </row>
    <row r="167" spans="1:6" x14ac:dyDescent="0.25">
      <c r="A167" s="5">
        <v>164</v>
      </c>
      <c r="B167" s="5" t="s">
        <v>222</v>
      </c>
      <c r="C167" s="5">
        <v>114.43</v>
      </c>
      <c r="D167" s="5">
        <v>0</v>
      </c>
      <c r="E167" s="5" t="s">
        <v>212</v>
      </c>
      <c r="F167" s="5" t="s">
        <v>215</v>
      </c>
    </row>
    <row r="168" spans="1:6" x14ac:dyDescent="0.25">
      <c r="A168" s="5">
        <v>165</v>
      </c>
      <c r="B168" s="5" t="s">
        <v>222</v>
      </c>
      <c r="C168" s="5">
        <v>1019.46</v>
      </c>
      <c r="D168" s="5">
        <v>0</v>
      </c>
      <c r="E168" s="5" t="s">
        <v>212</v>
      </c>
      <c r="F168" s="5" t="s">
        <v>215</v>
      </c>
    </row>
    <row r="169" spans="1:6" x14ac:dyDescent="0.25">
      <c r="A169" s="5">
        <v>166</v>
      </c>
      <c r="B169" s="5" t="s">
        <v>222</v>
      </c>
      <c r="C169" s="5">
        <v>13.76</v>
      </c>
      <c r="D169" s="5">
        <v>0</v>
      </c>
      <c r="E169" s="5" t="s">
        <v>212</v>
      </c>
      <c r="F169" s="5" t="s">
        <v>215</v>
      </c>
    </row>
    <row r="170" spans="1:6" x14ac:dyDescent="0.25">
      <c r="A170" s="5">
        <v>167</v>
      </c>
      <c r="B170" s="5" t="s">
        <v>222</v>
      </c>
      <c r="C170" s="5">
        <v>1019.46</v>
      </c>
      <c r="D170" s="5">
        <v>0</v>
      </c>
      <c r="E170" s="5" t="s">
        <v>212</v>
      </c>
      <c r="F170" s="5" t="s">
        <v>215</v>
      </c>
    </row>
    <row r="171" spans="1:6" x14ac:dyDescent="0.25">
      <c r="A171" s="5">
        <v>168</v>
      </c>
      <c r="B171" s="5" t="s">
        <v>222</v>
      </c>
      <c r="C171" s="5">
        <v>1019.46</v>
      </c>
      <c r="D171" s="5">
        <v>0</v>
      </c>
      <c r="E171" s="5" t="s">
        <v>212</v>
      </c>
      <c r="F171" s="5" t="s">
        <v>215</v>
      </c>
    </row>
    <row r="172" spans="1:6" x14ac:dyDescent="0.25">
      <c r="A172" s="5">
        <v>169</v>
      </c>
      <c r="B172" s="5" t="s">
        <v>222</v>
      </c>
      <c r="C172" s="5">
        <v>1019.46</v>
      </c>
      <c r="D172" s="5">
        <v>0</v>
      </c>
      <c r="E172" s="5" t="s">
        <v>212</v>
      </c>
      <c r="F172" s="5" t="s">
        <v>215</v>
      </c>
    </row>
    <row r="173" spans="1:6" x14ac:dyDescent="0.25">
      <c r="A173" s="5">
        <v>170</v>
      </c>
      <c r="B173" s="5" t="s">
        <v>222</v>
      </c>
      <c r="C173" s="5">
        <v>114.43</v>
      </c>
      <c r="D173" s="5">
        <v>0</v>
      </c>
      <c r="E173" s="5" t="s">
        <v>212</v>
      </c>
      <c r="F173" s="5" t="s">
        <v>215</v>
      </c>
    </row>
    <row r="174" spans="1:6" x14ac:dyDescent="0.25">
      <c r="A174" s="5">
        <v>171</v>
      </c>
      <c r="B174" s="5" t="s">
        <v>222</v>
      </c>
      <c r="C174" s="5">
        <v>284.24</v>
      </c>
      <c r="D174" s="5">
        <v>0</v>
      </c>
      <c r="E174" s="5" t="s">
        <v>212</v>
      </c>
      <c r="F174" s="5" t="s">
        <v>215</v>
      </c>
    </row>
    <row r="175" spans="1:6" x14ac:dyDescent="0.25">
      <c r="A175" s="5">
        <v>172</v>
      </c>
      <c r="B175" s="5" t="s">
        <v>222</v>
      </c>
      <c r="C175" s="5">
        <v>284.24</v>
      </c>
      <c r="D175" s="5">
        <v>0</v>
      </c>
      <c r="E175" s="5" t="s">
        <v>212</v>
      </c>
      <c r="F175" s="5" t="s">
        <v>215</v>
      </c>
    </row>
    <row r="176" spans="1:6" x14ac:dyDescent="0.25">
      <c r="A176" s="5">
        <v>173</v>
      </c>
      <c r="B176" s="5" t="s">
        <v>222</v>
      </c>
      <c r="C176" s="5">
        <v>289.90999999999997</v>
      </c>
      <c r="D176" s="5">
        <v>0</v>
      </c>
      <c r="E176" s="5" t="s">
        <v>212</v>
      </c>
      <c r="F176" s="5" t="s">
        <v>215</v>
      </c>
    </row>
    <row r="177" spans="1:6" x14ac:dyDescent="0.25">
      <c r="A177" s="5">
        <v>174</v>
      </c>
      <c r="B177" s="5" t="s">
        <v>222</v>
      </c>
      <c r="C177" s="5">
        <v>289.90999999999997</v>
      </c>
      <c r="D177" s="5">
        <v>0</v>
      </c>
      <c r="E177" s="5" t="s">
        <v>212</v>
      </c>
      <c r="F177" s="5" t="s">
        <v>215</v>
      </c>
    </row>
    <row r="178" spans="1:6" x14ac:dyDescent="0.25">
      <c r="A178" s="5">
        <v>175</v>
      </c>
      <c r="B178" s="5" t="s">
        <v>222</v>
      </c>
      <c r="C178" s="5">
        <v>284.24</v>
      </c>
      <c r="D178" s="5">
        <v>0</v>
      </c>
      <c r="E178" s="5" t="s">
        <v>212</v>
      </c>
      <c r="F178" s="5" t="s">
        <v>215</v>
      </c>
    </row>
    <row r="179" spans="1:6" x14ac:dyDescent="0.25">
      <c r="A179" s="5">
        <v>176</v>
      </c>
      <c r="B179" s="5" t="s">
        <v>222</v>
      </c>
      <c r="C179" s="5">
        <v>284.24</v>
      </c>
      <c r="D179" s="5">
        <v>0</v>
      </c>
      <c r="E179" s="5" t="s">
        <v>212</v>
      </c>
      <c r="F179" s="5" t="s">
        <v>215</v>
      </c>
    </row>
    <row r="180" spans="1:6" x14ac:dyDescent="0.25">
      <c r="A180" s="5">
        <v>177</v>
      </c>
      <c r="B180" s="5" t="s">
        <v>222</v>
      </c>
      <c r="C180" s="5">
        <v>1019.46</v>
      </c>
      <c r="D180" s="5">
        <v>0</v>
      </c>
      <c r="E180" s="5" t="s">
        <v>212</v>
      </c>
      <c r="F180" s="5" t="s">
        <v>215</v>
      </c>
    </row>
    <row r="181" spans="1:6" x14ac:dyDescent="0.25">
      <c r="A181" s="5">
        <v>178</v>
      </c>
      <c r="B181" s="5" t="s">
        <v>222</v>
      </c>
      <c r="C181" s="5">
        <v>1019.46</v>
      </c>
      <c r="D181" s="5">
        <v>0</v>
      </c>
      <c r="E181" s="5" t="s">
        <v>212</v>
      </c>
      <c r="F181" s="5" t="s">
        <v>215</v>
      </c>
    </row>
    <row r="182" spans="1:6" x14ac:dyDescent="0.25">
      <c r="A182" s="5">
        <v>179</v>
      </c>
      <c r="B182" s="5" t="s">
        <v>222</v>
      </c>
      <c r="C182" s="5">
        <v>13.76</v>
      </c>
      <c r="D182" s="5">
        <v>0</v>
      </c>
      <c r="E182" s="5" t="s">
        <v>212</v>
      </c>
      <c r="F182" s="5" t="s">
        <v>215</v>
      </c>
    </row>
    <row r="183" spans="1:6" x14ac:dyDescent="0.25">
      <c r="A183" s="5">
        <v>180</v>
      </c>
      <c r="B183" s="5" t="s">
        <v>222</v>
      </c>
      <c r="C183" s="5">
        <v>1019.46</v>
      </c>
      <c r="D183" s="5">
        <v>0</v>
      </c>
      <c r="E183" s="5" t="s">
        <v>212</v>
      </c>
      <c r="F183" s="5" t="s">
        <v>215</v>
      </c>
    </row>
    <row r="184" spans="1:6" x14ac:dyDescent="0.25">
      <c r="A184" s="5">
        <v>181</v>
      </c>
      <c r="B184" s="5" t="s">
        <v>222</v>
      </c>
      <c r="C184" s="5">
        <v>1674.21</v>
      </c>
      <c r="D184" s="5">
        <v>0</v>
      </c>
      <c r="E184" s="5" t="s">
        <v>212</v>
      </c>
      <c r="F184" s="5" t="s">
        <v>215</v>
      </c>
    </row>
    <row r="185" spans="1:6" x14ac:dyDescent="0.25">
      <c r="A185" s="5">
        <v>182</v>
      </c>
      <c r="B185" s="5" t="s">
        <v>222</v>
      </c>
      <c r="C185" s="5">
        <v>1019.46</v>
      </c>
      <c r="D185" s="5">
        <v>0</v>
      </c>
      <c r="E185" s="5" t="s">
        <v>212</v>
      </c>
      <c r="F185" s="5" t="s">
        <v>215</v>
      </c>
    </row>
    <row r="186" spans="1:6" x14ac:dyDescent="0.25">
      <c r="A186" s="5">
        <v>183</v>
      </c>
      <c r="B186" s="5" t="s">
        <v>222</v>
      </c>
      <c r="C186" s="5">
        <v>284.24</v>
      </c>
      <c r="D186" s="5">
        <v>0</v>
      </c>
      <c r="E186" s="5" t="s">
        <v>212</v>
      </c>
      <c r="F186" s="5" t="s">
        <v>215</v>
      </c>
    </row>
    <row r="187" spans="1:6" x14ac:dyDescent="0.25">
      <c r="A187" s="5">
        <v>184</v>
      </c>
      <c r="B187" s="5" t="s">
        <v>222</v>
      </c>
      <c r="C187" s="5">
        <v>284.24</v>
      </c>
      <c r="D187" s="5">
        <v>0</v>
      </c>
      <c r="E187" s="5" t="s">
        <v>212</v>
      </c>
      <c r="F187" s="5" t="s">
        <v>215</v>
      </c>
    </row>
    <row r="188" spans="1:6" x14ac:dyDescent="0.25">
      <c r="A188" s="5">
        <v>185</v>
      </c>
      <c r="B188" s="5" t="s">
        <v>222</v>
      </c>
      <c r="C188" s="5">
        <v>284.24</v>
      </c>
      <c r="D188" s="5">
        <v>0</v>
      </c>
      <c r="E188" s="5" t="s">
        <v>212</v>
      </c>
      <c r="F188" s="5" t="s">
        <v>215</v>
      </c>
    </row>
    <row r="189" spans="1:6" x14ac:dyDescent="0.25">
      <c r="A189" s="5">
        <v>186</v>
      </c>
      <c r="B189" s="5" t="s">
        <v>222</v>
      </c>
      <c r="C189" s="5">
        <v>284.24</v>
      </c>
      <c r="D189" s="5">
        <v>0</v>
      </c>
      <c r="E189" s="5" t="s">
        <v>212</v>
      </c>
      <c r="F189" s="5" t="s">
        <v>215</v>
      </c>
    </row>
    <row r="190" spans="1:6" x14ac:dyDescent="0.25">
      <c r="A190" s="5">
        <v>187</v>
      </c>
      <c r="B190" s="5" t="s">
        <v>222</v>
      </c>
      <c r="C190" s="5">
        <v>8800.41</v>
      </c>
      <c r="D190" s="5">
        <v>0</v>
      </c>
      <c r="E190" s="5" t="s">
        <v>212</v>
      </c>
      <c r="F190" s="5" t="s">
        <v>215</v>
      </c>
    </row>
    <row r="191" spans="1:6" x14ac:dyDescent="0.25">
      <c r="A191" s="5">
        <v>188</v>
      </c>
      <c r="B191" s="5" t="s">
        <v>222</v>
      </c>
      <c r="C191" s="5">
        <v>8800.41</v>
      </c>
      <c r="D191" s="5">
        <v>0</v>
      </c>
      <c r="E191" s="5" t="s">
        <v>212</v>
      </c>
      <c r="F191" s="5" t="s">
        <v>215</v>
      </c>
    </row>
    <row r="192" spans="1:6" x14ac:dyDescent="0.25">
      <c r="A192" s="5">
        <v>189</v>
      </c>
      <c r="B192" s="5" t="s">
        <v>222</v>
      </c>
      <c r="C192" s="5">
        <v>4297.41</v>
      </c>
      <c r="D192" s="5">
        <v>0</v>
      </c>
      <c r="E192" s="5" t="s">
        <v>212</v>
      </c>
      <c r="F192" s="5" t="s">
        <v>215</v>
      </c>
    </row>
    <row r="193" spans="1:6" x14ac:dyDescent="0.25">
      <c r="A193" s="5">
        <v>190</v>
      </c>
      <c r="B193" s="5" t="s">
        <v>222</v>
      </c>
      <c r="C193" s="5">
        <v>4297.41</v>
      </c>
      <c r="D193" s="5">
        <v>0</v>
      </c>
      <c r="E193" s="5" t="s">
        <v>212</v>
      </c>
      <c r="F193" s="5" t="s">
        <v>215</v>
      </c>
    </row>
    <row r="194" spans="1:6" x14ac:dyDescent="0.25">
      <c r="A194" s="5">
        <v>191</v>
      </c>
      <c r="B194" s="5" t="s">
        <v>222</v>
      </c>
      <c r="C194" s="5">
        <v>1019.46</v>
      </c>
      <c r="D194" s="5">
        <v>0</v>
      </c>
      <c r="E194" s="5" t="s">
        <v>212</v>
      </c>
      <c r="F194" s="5" t="s">
        <v>215</v>
      </c>
    </row>
    <row r="195" spans="1:6" x14ac:dyDescent="0.25">
      <c r="A195" s="5">
        <v>192</v>
      </c>
      <c r="B195" s="5" t="s">
        <v>222</v>
      </c>
      <c r="C195" s="5">
        <v>114.43</v>
      </c>
      <c r="D195" s="5">
        <v>0</v>
      </c>
      <c r="E195" s="5" t="s">
        <v>212</v>
      </c>
      <c r="F195" s="5" t="s">
        <v>215</v>
      </c>
    </row>
    <row r="196" spans="1:6" x14ac:dyDescent="0.25">
      <c r="A196" s="5">
        <v>193</v>
      </c>
      <c r="B196" s="5" t="s">
        <v>222</v>
      </c>
      <c r="C196" s="5">
        <v>13.76</v>
      </c>
      <c r="D196" s="5">
        <v>0</v>
      </c>
      <c r="E196" s="5" t="s">
        <v>212</v>
      </c>
      <c r="F196" s="5" t="s">
        <v>215</v>
      </c>
    </row>
    <row r="197" spans="1:6" x14ac:dyDescent="0.25">
      <c r="A197" s="5">
        <v>194</v>
      </c>
      <c r="B197" s="5" t="s">
        <v>222</v>
      </c>
      <c r="C197" s="5">
        <v>114.43</v>
      </c>
      <c r="D197" s="5">
        <v>0</v>
      </c>
      <c r="E197" s="5" t="s">
        <v>212</v>
      </c>
      <c r="F197" s="5" t="s">
        <v>215</v>
      </c>
    </row>
    <row r="198" spans="1:6" x14ac:dyDescent="0.25">
      <c r="A198" s="5">
        <v>195</v>
      </c>
      <c r="B198" s="5" t="s">
        <v>222</v>
      </c>
      <c r="C198" s="5">
        <v>1019.46</v>
      </c>
      <c r="D198" s="5">
        <v>0</v>
      </c>
      <c r="E198" s="5" t="s">
        <v>212</v>
      </c>
      <c r="F198" s="5" t="s">
        <v>215</v>
      </c>
    </row>
    <row r="199" spans="1:6" x14ac:dyDescent="0.25">
      <c r="A199" s="5">
        <v>196</v>
      </c>
      <c r="B199" s="5" t="s">
        <v>222</v>
      </c>
      <c r="C199" s="5">
        <v>1019.46</v>
      </c>
      <c r="D199" s="5">
        <v>0</v>
      </c>
      <c r="E199" s="5" t="s">
        <v>212</v>
      </c>
      <c r="F199" s="5" t="s">
        <v>215</v>
      </c>
    </row>
    <row r="200" spans="1:6" x14ac:dyDescent="0.25">
      <c r="A200" s="5">
        <v>197</v>
      </c>
      <c r="B200" s="5" t="s">
        <v>222</v>
      </c>
      <c r="C200" s="5">
        <v>1019.46</v>
      </c>
      <c r="D200" s="5">
        <v>0</v>
      </c>
      <c r="E200" s="5" t="s">
        <v>212</v>
      </c>
      <c r="F200" s="5" t="s">
        <v>215</v>
      </c>
    </row>
    <row r="201" spans="1:6" x14ac:dyDescent="0.25">
      <c r="A201" s="5">
        <v>198</v>
      </c>
      <c r="B201" s="5" t="s">
        <v>222</v>
      </c>
      <c r="C201" s="5">
        <v>1019.46</v>
      </c>
      <c r="D201" s="5">
        <v>0</v>
      </c>
      <c r="E201" s="5" t="s">
        <v>212</v>
      </c>
      <c r="F201" s="5" t="s">
        <v>215</v>
      </c>
    </row>
    <row r="202" spans="1:6" x14ac:dyDescent="0.25">
      <c r="A202" s="5">
        <v>199</v>
      </c>
      <c r="B202" s="5" t="s">
        <v>222</v>
      </c>
      <c r="C202" s="5">
        <v>114.43</v>
      </c>
      <c r="D202" s="5">
        <v>0</v>
      </c>
      <c r="E202" s="5" t="s">
        <v>212</v>
      </c>
      <c r="F202" s="5" t="s">
        <v>215</v>
      </c>
    </row>
    <row r="203" spans="1:6" x14ac:dyDescent="0.25">
      <c r="A203" s="5">
        <v>200</v>
      </c>
      <c r="B203" s="5" t="s">
        <v>222</v>
      </c>
      <c r="C203" s="5">
        <v>1019.46</v>
      </c>
      <c r="D203" s="5">
        <v>0</v>
      </c>
      <c r="E203" s="5" t="s">
        <v>212</v>
      </c>
      <c r="F203" s="5" t="s">
        <v>215</v>
      </c>
    </row>
    <row r="204" spans="1:6" x14ac:dyDescent="0.25">
      <c r="A204" s="5">
        <v>201</v>
      </c>
      <c r="B204" s="5" t="s">
        <v>222</v>
      </c>
      <c r="C204" s="5">
        <v>1019.46</v>
      </c>
      <c r="D204" s="5">
        <v>0</v>
      </c>
      <c r="E204" s="5" t="s">
        <v>212</v>
      </c>
      <c r="F204" s="5" t="s">
        <v>215</v>
      </c>
    </row>
    <row r="205" spans="1:6" x14ac:dyDescent="0.25">
      <c r="A205" s="5">
        <v>202</v>
      </c>
      <c r="B205" s="5" t="s">
        <v>222</v>
      </c>
      <c r="C205" s="5">
        <v>1019.46</v>
      </c>
      <c r="D205" s="5">
        <v>0</v>
      </c>
      <c r="E205" s="5" t="s">
        <v>212</v>
      </c>
      <c r="F205" s="5" t="s">
        <v>215</v>
      </c>
    </row>
    <row r="206" spans="1:6" x14ac:dyDescent="0.25">
      <c r="A206" s="5">
        <v>203</v>
      </c>
      <c r="B206" s="5" t="s">
        <v>222</v>
      </c>
      <c r="C206" s="5">
        <v>114.43</v>
      </c>
      <c r="D206" s="5">
        <v>0</v>
      </c>
      <c r="E206" s="5" t="s">
        <v>212</v>
      </c>
      <c r="F206" s="5" t="s">
        <v>215</v>
      </c>
    </row>
    <row r="207" spans="1:6" x14ac:dyDescent="0.25">
      <c r="A207" s="5">
        <v>204</v>
      </c>
      <c r="B207" s="5" t="s">
        <v>222</v>
      </c>
      <c r="C207" s="5">
        <v>1019.46</v>
      </c>
      <c r="D207" s="5">
        <v>0</v>
      </c>
      <c r="E207" s="5" t="s">
        <v>212</v>
      </c>
      <c r="F207" s="5" t="s">
        <v>215</v>
      </c>
    </row>
    <row r="208" spans="1:6" x14ac:dyDescent="0.25">
      <c r="A208" s="5">
        <v>205</v>
      </c>
      <c r="B208" s="5" t="s">
        <v>222</v>
      </c>
      <c r="C208" s="5">
        <v>114.43</v>
      </c>
      <c r="D208" s="5">
        <v>0</v>
      </c>
      <c r="E208" s="5" t="s">
        <v>212</v>
      </c>
      <c r="F208" s="5" t="s">
        <v>215</v>
      </c>
    </row>
    <row r="209" spans="1:6" x14ac:dyDescent="0.25">
      <c r="A209" s="5">
        <v>206</v>
      </c>
      <c r="B209" s="5" t="s">
        <v>222</v>
      </c>
      <c r="C209" s="5">
        <v>1019.46</v>
      </c>
      <c r="D209" s="5">
        <v>0</v>
      </c>
      <c r="E209" s="5" t="s">
        <v>212</v>
      </c>
      <c r="F209" s="5" t="s">
        <v>215</v>
      </c>
    </row>
    <row r="210" spans="1:6" x14ac:dyDescent="0.25">
      <c r="A210" s="5">
        <v>207</v>
      </c>
      <c r="B210" s="5" t="s">
        <v>222</v>
      </c>
      <c r="C210" s="5">
        <v>1019.46</v>
      </c>
      <c r="D210" s="5">
        <v>0</v>
      </c>
      <c r="E210" s="5" t="s">
        <v>212</v>
      </c>
      <c r="F210" s="5" t="s">
        <v>215</v>
      </c>
    </row>
    <row r="211" spans="1:6" x14ac:dyDescent="0.25">
      <c r="A211" s="5">
        <v>208</v>
      </c>
      <c r="B211" s="5" t="s">
        <v>222</v>
      </c>
      <c r="C211" s="5">
        <v>114.43</v>
      </c>
      <c r="D211" s="5">
        <v>0</v>
      </c>
      <c r="E211" s="5" t="s">
        <v>212</v>
      </c>
      <c r="F211" s="5" t="s">
        <v>215</v>
      </c>
    </row>
    <row r="212" spans="1:6" x14ac:dyDescent="0.25">
      <c r="A212" s="5">
        <v>209</v>
      </c>
      <c r="B212" s="5" t="s">
        <v>222</v>
      </c>
      <c r="C212" s="5">
        <v>1019.46</v>
      </c>
      <c r="D212" s="5">
        <v>0</v>
      </c>
      <c r="E212" s="5" t="s">
        <v>212</v>
      </c>
      <c r="F212" s="5" t="s">
        <v>215</v>
      </c>
    </row>
    <row r="213" spans="1:6" x14ac:dyDescent="0.25">
      <c r="A213" s="5">
        <v>210</v>
      </c>
      <c r="B213" s="5" t="s">
        <v>222</v>
      </c>
      <c r="C213" s="5">
        <v>1019.46</v>
      </c>
      <c r="D213" s="5">
        <v>0</v>
      </c>
      <c r="E213" s="5" t="s">
        <v>212</v>
      </c>
      <c r="F213" s="5" t="s">
        <v>215</v>
      </c>
    </row>
    <row r="214" spans="1:6" x14ac:dyDescent="0.25">
      <c r="A214" s="5">
        <v>211</v>
      </c>
      <c r="B214" s="5" t="s">
        <v>222</v>
      </c>
      <c r="C214" s="5">
        <v>114.43</v>
      </c>
      <c r="D214" s="5">
        <v>0</v>
      </c>
      <c r="E214" s="5" t="s">
        <v>212</v>
      </c>
      <c r="F214" s="5" t="s">
        <v>215</v>
      </c>
    </row>
    <row r="215" spans="1:6" x14ac:dyDescent="0.25">
      <c r="A215" s="5">
        <v>212</v>
      </c>
      <c r="B215" s="5" t="s">
        <v>222</v>
      </c>
      <c r="C215" s="5">
        <v>1019.46</v>
      </c>
      <c r="D215" s="5">
        <v>0</v>
      </c>
      <c r="E215" s="5" t="s">
        <v>212</v>
      </c>
      <c r="F215" s="5" t="s">
        <v>215</v>
      </c>
    </row>
    <row r="216" spans="1:6" x14ac:dyDescent="0.25">
      <c r="A216" s="5">
        <v>213</v>
      </c>
      <c r="B216" s="5" t="s">
        <v>222</v>
      </c>
      <c r="C216" s="5">
        <v>13.76</v>
      </c>
      <c r="D216" s="5">
        <v>0</v>
      </c>
      <c r="E216" s="5" t="s">
        <v>212</v>
      </c>
      <c r="F216" s="5" t="s">
        <v>215</v>
      </c>
    </row>
    <row r="217" spans="1:6" x14ac:dyDescent="0.25">
      <c r="A217" s="5">
        <v>214</v>
      </c>
      <c r="B217" s="5" t="s">
        <v>222</v>
      </c>
      <c r="C217" s="5">
        <v>1019.46</v>
      </c>
      <c r="D217" s="5">
        <v>0</v>
      </c>
      <c r="E217" s="5" t="s">
        <v>212</v>
      </c>
      <c r="F217" s="5" t="s">
        <v>215</v>
      </c>
    </row>
    <row r="218" spans="1:6" x14ac:dyDescent="0.25">
      <c r="A218" s="5">
        <v>215</v>
      </c>
      <c r="B218" s="5" t="s">
        <v>222</v>
      </c>
      <c r="C218" s="5">
        <v>1019.46</v>
      </c>
      <c r="D218" s="5">
        <v>0</v>
      </c>
      <c r="E218" s="5" t="s">
        <v>212</v>
      </c>
      <c r="F218" s="5" t="s">
        <v>215</v>
      </c>
    </row>
    <row r="219" spans="1:6" x14ac:dyDescent="0.25">
      <c r="A219" s="5">
        <v>216</v>
      </c>
      <c r="B219" s="5" t="s">
        <v>222</v>
      </c>
      <c r="C219" s="5">
        <v>114.43</v>
      </c>
      <c r="D219" s="5">
        <v>0</v>
      </c>
      <c r="E219" s="5" t="s">
        <v>212</v>
      </c>
      <c r="F219" s="5" t="s">
        <v>215</v>
      </c>
    </row>
    <row r="220" spans="1:6" x14ac:dyDescent="0.25">
      <c r="A220" s="5">
        <v>217</v>
      </c>
      <c r="B220" s="5" t="s">
        <v>222</v>
      </c>
      <c r="C220" s="5">
        <v>1019.46</v>
      </c>
      <c r="D220" s="5">
        <v>0</v>
      </c>
      <c r="E220" s="5" t="s">
        <v>212</v>
      </c>
      <c r="F220" s="5" t="s">
        <v>215</v>
      </c>
    </row>
    <row r="221" spans="1:6" x14ac:dyDescent="0.25">
      <c r="A221" s="5">
        <v>218</v>
      </c>
      <c r="B221" s="5" t="s">
        <v>222</v>
      </c>
      <c r="C221" s="5">
        <v>1674.21</v>
      </c>
      <c r="D221" s="5">
        <v>0</v>
      </c>
      <c r="E221" s="5" t="s">
        <v>212</v>
      </c>
      <c r="F221" s="5" t="s">
        <v>215</v>
      </c>
    </row>
    <row r="222" spans="1:6" x14ac:dyDescent="0.25">
      <c r="A222" s="5">
        <v>219</v>
      </c>
      <c r="B222" s="5" t="s">
        <v>222</v>
      </c>
      <c r="C222" s="5">
        <v>1019.46</v>
      </c>
      <c r="D222" s="5">
        <v>0</v>
      </c>
      <c r="E222" s="5" t="s">
        <v>212</v>
      </c>
      <c r="F222" s="5" t="s">
        <v>215</v>
      </c>
    </row>
    <row r="223" spans="1:6" x14ac:dyDescent="0.25">
      <c r="A223" s="5">
        <v>220</v>
      </c>
      <c r="B223" s="5" t="s">
        <v>222</v>
      </c>
      <c r="C223" s="5">
        <v>114.43</v>
      </c>
      <c r="D223" s="5">
        <v>0</v>
      </c>
      <c r="E223" s="5" t="s">
        <v>212</v>
      </c>
      <c r="F223" s="5" t="s">
        <v>215</v>
      </c>
    </row>
    <row r="224" spans="1:6" x14ac:dyDescent="0.25">
      <c r="A224" s="5">
        <v>221</v>
      </c>
      <c r="B224" s="5" t="s">
        <v>222</v>
      </c>
      <c r="C224" s="5">
        <v>13.76</v>
      </c>
      <c r="D224" s="5">
        <v>0</v>
      </c>
      <c r="E224" s="5" t="s">
        <v>212</v>
      </c>
      <c r="F224" s="5" t="s">
        <v>215</v>
      </c>
    </row>
    <row r="225" spans="1:6" x14ac:dyDescent="0.25">
      <c r="A225" s="5">
        <v>222</v>
      </c>
      <c r="B225" s="5" t="s">
        <v>222</v>
      </c>
      <c r="C225" s="5">
        <v>1019.46</v>
      </c>
      <c r="D225" s="5">
        <v>0</v>
      </c>
      <c r="E225" s="5" t="s">
        <v>212</v>
      </c>
      <c r="F225" s="5" t="s">
        <v>215</v>
      </c>
    </row>
    <row r="226" spans="1:6" x14ac:dyDescent="0.25">
      <c r="A226" s="5">
        <v>223</v>
      </c>
      <c r="B226" s="5" t="s">
        <v>222</v>
      </c>
      <c r="C226" s="5">
        <v>13.76</v>
      </c>
      <c r="D226" s="5">
        <v>0</v>
      </c>
      <c r="E226" s="5" t="s">
        <v>212</v>
      </c>
      <c r="F226" s="5" t="s">
        <v>215</v>
      </c>
    </row>
    <row r="227" spans="1:6" x14ac:dyDescent="0.25">
      <c r="A227" s="5">
        <v>224</v>
      </c>
      <c r="B227" s="5" t="s">
        <v>222</v>
      </c>
      <c r="C227" s="5">
        <v>13.76</v>
      </c>
      <c r="D227" s="5">
        <v>0</v>
      </c>
      <c r="E227" s="5" t="s">
        <v>212</v>
      </c>
      <c r="F227" s="5" t="s">
        <v>215</v>
      </c>
    </row>
    <row r="228" spans="1:6" x14ac:dyDescent="0.25">
      <c r="A228" s="5">
        <v>225</v>
      </c>
      <c r="B228" s="5" t="s">
        <v>222</v>
      </c>
      <c r="C228" s="5">
        <v>114.43</v>
      </c>
      <c r="D228" s="5">
        <v>0</v>
      </c>
      <c r="E228" s="5" t="s">
        <v>212</v>
      </c>
      <c r="F228" s="5" t="s">
        <v>215</v>
      </c>
    </row>
    <row r="229" spans="1:6" x14ac:dyDescent="0.25">
      <c r="A229" s="5">
        <v>226</v>
      </c>
      <c r="B229" s="5" t="s">
        <v>222</v>
      </c>
      <c r="C229" s="5">
        <v>114.43</v>
      </c>
      <c r="D229" s="5">
        <v>0</v>
      </c>
      <c r="E229" s="5" t="s">
        <v>212</v>
      </c>
      <c r="F229" s="5" t="s">
        <v>215</v>
      </c>
    </row>
    <row r="230" spans="1:6" x14ac:dyDescent="0.25">
      <c r="A230" s="5">
        <v>227</v>
      </c>
      <c r="B230" s="5" t="s">
        <v>795</v>
      </c>
      <c r="C230" s="5">
        <v>0</v>
      </c>
      <c r="D230" s="5">
        <v>0</v>
      </c>
      <c r="E230" s="5" t="s">
        <v>212</v>
      </c>
      <c r="F230" s="5" t="s">
        <v>215</v>
      </c>
    </row>
    <row r="231" spans="1:6" x14ac:dyDescent="0.25">
      <c r="A231" s="5">
        <v>228</v>
      </c>
      <c r="B231" s="5" t="s">
        <v>795</v>
      </c>
      <c r="C231" s="5">
        <v>0</v>
      </c>
      <c r="D231" s="5">
        <v>0</v>
      </c>
      <c r="E231" s="5" t="s">
        <v>212</v>
      </c>
      <c r="F231" s="5" t="s">
        <v>215</v>
      </c>
    </row>
    <row r="232" spans="1:6" x14ac:dyDescent="0.25">
      <c r="A232" s="5">
        <v>229</v>
      </c>
      <c r="B232" s="5" t="s">
        <v>795</v>
      </c>
      <c r="C232" s="5">
        <v>0</v>
      </c>
      <c r="D232" s="5">
        <v>0</v>
      </c>
      <c r="E232" s="5" t="s">
        <v>212</v>
      </c>
      <c r="F232" s="5" t="s">
        <v>215</v>
      </c>
    </row>
    <row r="233" spans="1:6" x14ac:dyDescent="0.25">
      <c r="A233" s="5">
        <v>230</v>
      </c>
      <c r="B233" s="5" t="s">
        <v>795</v>
      </c>
      <c r="C233" s="5">
        <v>0</v>
      </c>
      <c r="D233" s="5">
        <v>0</v>
      </c>
      <c r="E233" s="5" t="s">
        <v>212</v>
      </c>
      <c r="F233" s="5" t="s">
        <v>215</v>
      </c>
    </row>
    <row r="234" spans="1:6" x14ac:dyDescent="0.25">
      <c r="A234" s="5">
        <v>231</v>
      </c>
      <c r="B234" s="5" t="s">
        <v>795</v>
      </c>
      <c r="C234" s="5">
        <v>0</v>
      </c>
      <c r="D234" s="5">
        <v>0</v>
      </c>
      <c r="E234" s="5" t="s">
        <v>212</v>
      </c>
      <c r="F234" s="5" t="s">
        <v>215</v>
      </c>
    </row>
    <row r="235" spans="1:6" x14ac:dyDescent="0.25">
      <c r="A235" s="5">
        <v>232</v>
      </c>
      <c r="B235" s="5" t="s">
        <v>795</v>
      </c>
      <c r="C235" s="5">
        <v>0</v>
      </c>
      <c r="D235" s="5">
        <v>0</v>
      </c>
      <c r="E235" s="5" t="s">
        <v>212</v>
      </c>
      <c r="F235" s="5" t="s">
        <v>215</v>
      </c>
    </row>
    <row r="236" spans="1:6" x14ac:dyDescent="0.25">
      <c r="A236" s="5">
        <v>233</v>
      </c>
      <c r="B236" s="5" t="s">
        <v>795</v>
      </c>
      <c r="C236" s="5">
        <v>0</v>
      </c>
      <c r="D236" s="5">
        <v>0</v>
      </c>
      <c r="E236" s="5" t="s">
        <v>212</v>
      </c>
      <c r="F236" s="5" t="s">
        <v>215</v>
      </c>
    </row>
    <row r="237" spans="1:6" x14ac:dyDescent="0.25">
      <c r="A237" s="5">
        <v>234</v>
      </c>
      <c r="B237" s="5" t="s">
        <v>795</v>
      </c>
      <c r="C237" s="5">
        <v>0</v>
      </c>
      <c r="D237" s="5">
        <v>0</v>
      </c>
      <c r="E237" s="5" t="s">
        <v>212</v>
      </c>
      <c r="F237" s="5" t="s">
        <v>215</v>
      </c>
    </row>
    <row r="238" spans="1:6" x14ac:dyDescent="0.25">
      <c r="A238" s="5">
        <v>235</v>
      </c>
      <c r="B238" s="5" t="s">
        <v>795</v>
      </c>
      <c r="C238" s="5">
        <v>0</v>
      </c>
      <c r="D238" s="5">
        <v>0</v>
      </c>
      <c r="E238" s="5" t="s">
        <v>212</v>
      </c>
      <c r="F238" s="5" t="s">
        <v>215</v>
      </c>
    </row>
    <row r="239" spans="1:6" x14ac:dyDescent="0.25">
      <c r="A239" s="5">
        <v>236</v>
      </c>
      <c r="B239" s="5" t="s">
        <v>795</v>
      </c>
      <c r="C239" s="5">
        <v>0</v>
      </c>
      <c r="D239" s="5">
        <v>0</v>
      </c>
      <c r="E239" s="5" t="s">
        <v>212</v>
      </c>
      <c r="F239" s="5" t="s">
        <v>215</v>
      </c>
    </row>
    <row r="240" spans="1:6" x14ac:dyDescent="0.25">
      <c r="A240" s="5">
        <v>237</v>
      </c>
      <c r="B240" s="5" t="s">
        <v>795</v>
      </c>
      <c r="C240" s="5">
        <v>0</v>
      </c>
      <c r="D240" s="5">
        <v>0</v>
      </c>
      <c r="E240" s="5" t="s">
        <v>212</v>
      </c>
      <c r="F240"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0"/>
  <sheetViews>
    <sheetView topLeftCell="A3" workbookViewId="0">
      <selection activeCell="A4" sqref="A4"/>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row r="30" spans="1:3" x14ac:dyDescent="0.25">
      <c r="A30" s="5">
        <v>27</v>
      </c>
      <c r="B30" s="5" t="s">
        <v>223</v>
      </c>
      <c r="C30" s="5" t="s">
        <v>215</v>
      </c>
    </row>
    <row r="31" spans="1:3" x14ac:dyDescent="0.25">
      <c r="A31" s="5">
        <v>28</v>
      </c>
      <c r="B31" s="5" t="s">
        <v>223</v>
      </c>
      <c r="C31" s="5" t="s">
        <v>215</v>
      </c>
    </row>
    <row r="32" spans="1:3" x14ac:dyDescent="0.25">
      <c r="A32" s="5">
        <v>29</v>
      </c>
      <c r="B32" s="5" t="s">
        <v>223</v>
      </c>
      <c r="C32" s="5" t="s">
        <v>215</v>
      </c>
    </row>
    <row r="33" spans="1:3" x14ac:dyDescent="0.25">
      <c r="A33" s="5">
        <v>30</v>
      </c>
      <c r="B33" s="5" t="s">
        <v>223</v>
      </c>
      <c r="C33" s="5" t="s">
        <v>215</v>
      </c>
    </row>
    <row r="34" spans="1:3" x14ac:dyDescent="0.25">
      <c r="A34" s="5">
        <v>31</v>
      </c>
      <c r="B34" s="5" t="s">
        <v>223</v>
      </c>
      <c r="C34" s="5" t="s">
        <v>215</v>
      </c>
    </row>
    <row r="35" spans="1:3" x14ac:dyDescent="0.25">
      <c r="A35" s="5">
        <v>32</v>
      </c>
      <c r="B35" s="5" t="s">
        <v>223</v>
      </c>
      <c r="C35" s="5" t="s">
        <v>215</v>
      </c>
    </row>
    <row r="36" spans="1:3" x14ac:dyDescent="0.25">
      <c r="A36" s="5">
        <v>33</v>
      </c>
      <c r="B36" s="5" t="s">
        <v>223</v>
      </c>
      <c r="C36" s="5" t="s">
        <v>215</v>
      </c>
    </row>
    <row r="37" spans="1:3" x14ac:dyDescent="0.25">
      <c r="A37" s="5">
        <v>34</v>
      </c>
      <c r="B37" s="5" t="s">
        <v>223</v>
      </c>
      <c r="C37" s="5" t="s">
        <v>215</v>
      </c>
    </row>
    <row r="38" spans="1:3" x14ac:dyDescent="0.25">
      <c r="A38" s="5">
        <v>35</v>
      </c>
      <c r="B38" s="5" t="s">
        <v>223</v>
      </c>
      <c r="C38" s="5" t="s">
        <v>215</v>
      </c>
    </row>
    <row r="39" spans="1:3" x14ac:dyDescent="0.25">
      <c r="A39" s="5">
        <v>36</v>
      </c>
      <c r="B39" s="5" t="s">
        <v>223</v>
      </c>
      <c r="C39" s="5" t="s">
        <v>215</v>
      </c>
    </row>
    <row r="40" spans="1:3" x14ac:dyDescent="0.25">
      <c r="A40" s="5">
        <v>37</v>
      </c>
      <c r="B40" s="5" t="s">
        <v>223</v>
      </c>
      <c r="C40" s="5" t="s">
        <v>215</v>
      </c>
    </row>
    <row r="41" spans="1:3" x14ac:dyDescent="0.25">
      <c r="A41" s="5">
        <v>38</v>
      </c>
      <c r="B41" s="5" t="s">
        <v>223</v>
      </c>
      <c r="C41" s="5" t="s">
        <v>215</v>
      </c>
    </row>
    <row r="42" spans="1:3" x14ac:dyDescent="0.25">
      <c r="A42" s="5">
        <v>39</v>
      </c>
      <c r="B42" s="5" t="s">
        <v>223</v>
      </c>
      <c r="C42" s="5" t="s">
        <v>215</v>
      </c>
    </row>
    <row r="43" spans="1:3" x14ac:dyDescent="0.25">
      <c r="A43" s="5">
        <v>40</v>
      </c>
      <c r="B43" s="5" t="s">
        <v>223</v>
      </c>
      <c r="C43" s="5" t="s">
        <v>215</v>
      </c>
    </row>
    <row r="44" spans="1:3" x14ac:dyDescent="0.25">
      <c r="A44" s="5">
        <v>41</v>
      </c>
      <c r="B44" s="5" t="s">
        <v>223</v>
      </c>
      <c r="C44" s="5" t="s">
        <v>215</v>
      </c>
    </row>
    <row r="45" spans="1:3" x14ac:dyDescent="0.25">
      <c r="A45" s="5">
        <v>42</v>
      </c>
      <c r="B45" s="5" t="s">
        <v>223</v>
      </c>
      <c r="C45" s="5" t="s">
        <v>215</v>
      </c>
    </row>
    <row r="46" spans="1:3" x14ac:dyDescent="0.25">
      <c r="A46" s="5">
        <v>43</v>
      </c>
      <c r="B46" s="5" t="s">
        <v>223</v>
      </c>
      <c r="C46" s="5" t="s">
        <v>215</v>
      </c>
    </row>
    <row r="47" spans="1:3" x14ac:dyDescent="0.25">
      <c r="A47" s="5">
        <v>44</v>
      </c>
      <c r="B47" s="5" t="s">
        <v>223</v>
      </c>
      <c r="C47" s="5" t="s">
        <v>215</v>
      </c>
    </row>
    <row r="48" spans="1:3" x14ac:dyDescent="0.25">
      <c r="A48" s="5">
        <v>45</v>
      </c>
      <c r="B48" s="5" t="s">
        <v>223</v>
      </c>
      <c r="C48" s="5" t="s">
        <v>215</v>
      </c>
    </row>
    <row r="49" spans="1:3" x14ac:dyDescent="0.25">
      <c r="A49" s="5">
        <v>46</v>
      </c>
      <c r="B49" s="5" t="s">
        <v>223</v>
      </c>
      <c r="C49" s="5" t="s">
        <v>215</v>
      </c>
    </row>
    <row r="50" spans="1:3" x14ac:dyDescent="0.25">
      <c r="A50" s="5">
        <v>47</v>
      </c>
      <c r="B50" s="5" t="s">
        <v>223</v>
      </c>
      <c r="C50" s="5" t="s">
        <v>215</v>
      </c>
    </row>
    <row r="51" spans="1:3" x14ac:dyDescent="0.25">
      <c r="A51" s="5">
        <v>48</v>
      </c>
      <c r="B51" s="5" t="s">
        <v>223</v>
      </c>
      <c r="C51" s="5" t="s">
        <v>215</v>
      </c>
    </row>
    <row r="52" spans="1:3" x14ac:dyDescent="0.25">
      <c r="A52" s="5">
        <v>49</v>
      </c>
      <c r="B52" s="5" t="s">
        <v>223</v>
      </c>
      <c r="C52" s="5" t="s">
        <v>215</v>
      </c>
    </row>
    <row r="53" spans="1:3" x14ac:dyDescent="0.25">
      <c r="A53" s="5">
        <v>50</v>
      </c>
      <c r="B53" s="5" t="s">
        <v>223</v>
      </c>
      <c r="C53" s="5" t="s">
        <v>215</v>
      </c>
    </row>
    <row r="54" spans="1:3" x14ac:dyDescent="0.25">
      <c r="A54" s="5">
        <v>51</v>
      </c>
      <c r="B54" s="5" t="s">
        <v>223</v>
      </c>
      <c r="C54" s="5" t="s">
        <v>215</v>
      </c>
    </row>
    <row r="55" spans="1:3" x14ac:dyDescent="0.25">
      <c r="A55" s="5">
        <v>52</v>
      </c>
      <c r="B55" s="5" t="s">
        <v>223</v>
      </c>
      <c r="C55" s="5" t="s">
        <v>215</v>
      </c>
    </row>
    <row r="56" spans="1:3" x14ac:dyDescent="0.25">
      <c r="A56" s="5">
        <v>53</v>
      </c>
      <c r="B56" s="5" t="s">
        <v>223</v>
      </c>
      <c r="C56" s="5" t="s">
        <v>215</v>
      </c>
    </row>
    <row r="57" spans="1:3" x14ac:dyDescent="0.25">
      <c r="A57" s="5">
        <v>54</v>
      </c>
      <c r="B57" s="5" t="s">
        <v>223</v>
      </c>
      <c r="C57" s="5" t="s">
        <v>215</v>
      </c>
    </row>
    <row r="58" spans="1:3" x14ac:dyDescent="0.25">
      <c r="A58" s="5">
        <v>55</v>
      </c>
      <c r="B58" s="5" t="s">
        <v>223</v>
      </c>
      <c r="C58" s="5" t="s">
        <v>215</v>
      </c>
    </row>
    <row r="59" spans="1:3" x14ac:dyDescent="0.25">
      <c r="A59" s="5">
        <v>56</v>
      </c>
      <c r="B59" s="5" t="s">
        <v>223</v>
      </c>
      <c r="C59" s="5" t="s">
        <v>215</v>
      </c>
    </row>
    <row r="60" spans="1:3" x14ac:dyDescent="0.25">
      <c r="A60" s="5">
        <v>57</v>
      </c>
      <c r="B60" s="5" t="s">
        <v>223</v>
      </c>
      <c r="C60" s="5" t="s">
        <v>215</v>
      </c>
    </row>
    <row r="61" spans="1:3" x14ac:dyDescent="0.25">
      <c r="A61" s="5">
        <v>58</v>
      </c>
      <c r="B61" s="5" t="s">
        <v>223</v>
      </c>
      <c r="C61" s="5" t="s">
        <v>215</v>
      </c>
    </row>
    <row r="62" spans="1:3" x14ac:dyDescent="0.25">
      <c r="A62" s="5">
        <v>59</v>
      </c>
      <c r="B62" s="5" t="s">
        <v>223</v>
      </c>
      <c r="C62" s="5" t="s">
        <v>215</v>
      </c>
    </row>
    <row r="63" spans="1:3" x14ac:dyDescent="0.25">
      <c r="A63" s="5">
        <v>60</v>
      </c>
      <c r="B63" s="5" t="s">
        <v>223</v>
      </c>
      <c r="C63" s="5" t="s">
        <v>215</v>
      </c>
    </row>
    <row r="64" spans="1:3" x14ac:dyDescent="0.25">
      <c r="A64" s="5">
        <v>61</v>
      </c>
      <c r="B64" s="5" t="s">
        <v>223</v>
      </c>
      <c r="C64" s="5" t="s">
        <v>215</v>
      </c>
    </row>
    <row r="65" spans="1:3" x14ac:dyDescent="0.25">
      <c r="A65" s="5">
        <v>62</v>
      </c>
      <c r="B65" s="5" t="s">
        <v>223</v>
      </c>
      <c r="C65" s="5" t="s">
        <v>215</v>
      </c>
    </row>
    <row r="66" spans="1:3" x14ac:dyDescent="0.25">
      <c r="A66" s="5">
        <v>63</v>
      </c>
      <c r="B66" s="5" t="s">
        <v>223</v>
      </c>
      <c r="C66" s="5" t="s">
        <v>215</v>
      </c>
    </row>
    <row r="67" spans="1:3" x14ac:dyDescent="0.25">
      <c r="A67" s="5">
        <v>64</v>
      </c>
      <c r="B67" s="5" t="s">
        <v>223</v>
      </c>
      <c r="C67" s="5" t="s">
        <v>215</v>
      </c>
    </row>
    <row r="68" spans="1:3" x14ac:dyDescent="0.25">
      <c r="A68" s="5">
        <v>65</v>
      </c>
      <c r="B68" s="5" t="s">
        <v>223</v>
      </c>
      <c r="C68" s="5" t="s">
        <v>215</v>
      </c>
    </row>
    <row r="69" spans="1:3" x14ac:dyDescent="0.25">
      <c r="A69" s="5">
        <v>66</v>
      </c>
      <c r="B69" s="5" t="s">
        <v>223</v>
      </c>
      <c r="C69" s="5" t="s">
        <v>215</v>
      </c>
    </row>
    <row r="70" spans="1:3" x14ac:dyDescent="0.25">
      <c r="A70" s="5">
        <v>67</v>
      </c>
      <c r="B70" s="5" t="s">
        <v>223</v>
      </c>
      <c r="C70" s="5" t="s">
        <v>215</v>
      </c>
    </row>
    <row r="71" spans="1:3" x14ac:dyDescent="0.25">
      <c r="A71" s="5">
        <v>68</v>
      </c>
      <c r="B71" s="5" t="s">
        <v>223</v>
      </c>
      <c r="C71" s="5" t="s">
        <v>215</v>
      </c>
    </row>
    <row r="72" spans="1:3" x14ac:dyDescent="0.25">
      <c r="A72" s="5">
        <v>69</v>
      </c>
      <c r="B72" s="5" t="s">
        <v>223</v>
      </c>
      <c r="C72" s="5" t="s">
        <v>215</v>
      </c>
    </row>
    <row r="73" spans="1:3" x14ac:dyDescent="0.25">
      <c r="A73" s="5">
        <v>70</v>
      </c>
      <c r="B73" s="5" t="s">
        <v>223</v>
      </c>
      <c r="C73" s="5" t="s">
        <v>215</v>
      </c>
    </row>
    <row r="74" spans="1:3" x14ac:dyDescent="0.25">
      <c r="A74" s="5">
        <v>71</v>
      </c>
      <c r="B74" s="5" t="s">
        <v>223</v>
      </c>
      <c r="C74" s="5" t="s">
        <v>215</v>
      </c>
    </row>
    <row r="75" spans="1:3" x14ac:dyDescent="0.25">
      <c r="A75" s="5">
        <v>72</v>
      </c>
      <c r="B75" s="5" t="s">
        <v>223</v>
      </c>
      <c r="C75" s="5" t="s">
        <v>215</v>
      </c>
    </row>
    <row r="76" spans="1:3" x14ac:dyDescent="0.25">
      <c r="A76" s="5">
        <v>73</v>
      </c>
      <c r="B76" s="5" t="s">
        <v>223</v>
      </c>
      <c r="C76" s="5" t="s">
        <v>215</v>
      </c>
    </row>
    <row r="77" spans="1:3" x14ac:dyDescent="0.25">
      <c r="A77" s="5">
        <v>74</v>
      </c>
      <c r="B77" s="5" t="s">
        <v>223</v>
      </c>
      <c r="C77" s="5" t="s">
        <v>215</v>
      </c>
    </row>
    <row r="78" spans="1:3" x14ac:dyDescent="0.25">
      <c r="A78" s="5">
        <v>75</v>
      </c>
      <c r="B78" s="5" t="s">
        <v>223</v>
      </c>
      <c r="C78" s="5" t="s">
        <v>215</v>
      </c>
    </row>
    <row r="79" spans="1:3" x14ac:dyDescent="0.25">
      <c r="A79" s="5">
        <v>76</v>
      </c>
      <c r="B79" s="5" t="s">
        <v>223</v>
      </c>
      <c r="C79" s="5" t="s">
        <v>215</v>
      </c>
    </row>
    <row r="80" spans="1:3" x14ac:dyDescent="0.25">
      <c r="A80" s="5">
        <v>77</v>
      </c>
      <c r="B80" s="5" t="s">
        <v>223</v>
      </c>
      <c r="C80" s="5" t="s">
        <v>215</v>
      </c>
    </row>
    <row r="81" spans="1:3" x14ac:dyDescent="0.25">
      <c r="A81" s="5">
        <v>78</v>
      </c>
      <c r="B81" s="5" t="s">
        <v>223</v>
      </c>
      <c r="C81" s="5" t="s">
        <v>215</v>
      </c>
    </row>
    <row r="82" spans="1:3" x14ac:dyDescent="0.25">
      <c r="A82" s="5">
        <v>79</v>
      </c>
      <c r="B82" s="5" t="s">
        <v>223</v>
      </c>
      <c r="C82" s="5" t="s">
        <v>215</v>
      </c>
    </row>
    <row r="83" spans="1:3" x14ac:dyDescent="0.25">
      <c r="A83" s="5">
        <v>80</v>
      </c>
      <c r="B83" s="5" t="s">
        <v>223</v>
      </c>
      <c r="C83" s="5" t="s">
        <v>215</v>
      </c>
    </row>
    <row r="84" spans="1:3" x14ac:dyDescent="0.25">
      <c r="A84" s="5">
        <v>81</v>
      </c>
      <c r="B84" s="5" t="s">
        <v>223</v>
      </c>
      <c r="C84" s="5" t="s">
        <v>215</v>
      </c>
    </row>
    <row r="85" spans="1:3" x14ac:dyDescent="0.25">
      <c r="A85" s="5">
        <v>82</v>
      </c>
      <c r="B85" s="5" t="s">
        <v>223</v>
      </c>
      <c r="C85" s="5" t="s">
        <v>215</v>
      </c>
    </row>
    <row r="86" spans="1:3" x14ac:dyDescent="0.25">
      <c r="A86" s="5">
        <v>83</v>
      </c>
      <c r="B86" s="5" t="s">
        <v>223</v>
      </c>
      <c r="C86" s="5" t="s">
        <v>215</v>
      </c>
    </row>
    <row r="87" spans="1:3" x14ac:dyDescent="0.25">
      <c r="A87" s="5">
        <v>84</v>
      </c>
      <c r="B87" s="5" t="s">
        <v>223</v>
      </c>
      <c r="C87" s="5" t="s">
        <v>215</v>
      </c>
    </row>
    <row r="88" spans="1:3" x14ac:dyDescent="0.25">
      <c r="A88" s="5">
        <v>85</v>
      </c>
      <c r="B88" s="5" t="s">
        <v>223</v>
      </c>
      <c r="C88" s="5" t="s">
        <v>215</v>
      </c>
    </row>
    <row r="89" spans="1:3" x14ac:dyDescent="0.25">
      <c r="A89" s="5">
        <v>86</v>
      </c>
      <c r="B89" s="5" t="s">
        <v>223</v>
      </c>
      <c r="C89" s="5" t="s">
        <v>215</v>
      </c>
    </row>
    <row r="90" spans="1:3" x14ac:dyDescent="0.25">
      <c r="A90" s="5">
        <v>87</v>
      </c>
      <c r="B90" s="5" t="s">
        <v>223</v>
      </c>
      <c r="C90" s="5" t="s">
        <v>215</v>
      </c>
    </row>
    <row r="91" spans="1:3" x14ac:dyDescent="0.25">
      <c r="A91" s="5">
        <v>88</v>
      </c>
      <c r="B91" s="5" t="s">
        <v>223</v>
      </c>
      <c r="C91" s="5" t="s">
        <v>215</v>
      </c>
    </row>
    <row r="92" spans="1:3" x14ac:dyDescent="0.25">
      <c r="A92" s="5">
        <v>89</v>
      </c>
      <c r="B92" s="5" t="s">
        <v>223</v>
      </c>
      <c r="C92" s="5" t="s">
        <v>215</v>
      </c>
    </row>
    <row r="93" spans="1:3" x14ac:dyDescent="0.25">
      <c r="A93" s="5">
        <v>90</v>
      </c>
      <c r="B93" s="5" t="s">
        <v>223</v>
      </c>
      <c r="C93" s="5" t="s">
        <v>215</v>
      </c>
    </row>
    <row r="94" spans="1:3" x14ac:dyDescent="0.25">
      <c r="A94" s="5">
        <v>91</v>
      </c>
      <c r="B94" s="5" t="s">
        <v>223</v>
      </c>
      <c r="C94" s="5" t="s">
        <v>215</v>
      </c>
    </row>
    <row r="95" spans="1:3" x14ac:dyDescent="0.25">
      <c r="A95" s="5">
        <v>92</v>
      </c>
      <c r="B95" s="5" t="s">
        <v>223</v>
      </c>
      <c r="C95" s="5" t="s">
        <v>215</v>
      </c>
    </row>
    <row r="96" spans="1:3" x14ac:dyDescent="0.25">
      <c r="A96" s="5">
        <v>93</v>
      </c>
      <c r="B96" s="5" t="s">
        <v>223</v>
      </c>
      <c r="C96" s="5" t="s">
        <v>215</v>
      </c>
    </row>
    <row r="97" spans="1:3" x14ac:dyDescent="0.25">
      <c r="A97" s="5">
        <v>94</v>
      </c>
      <c r="B97" s="5" t="s">
        <v>223</v>
      </c>
      <c r="C97" s="5" t="s">
        <v>215</v>
      </c>
    </row>
    <row r="98" spans="1:3" x14ac:dyDescent="0.25">
      <c r="A98" s="5">
        <v>95</v>
      </c>
      <c r="B98" s="5" t="s">
        <v>223</v>
      </c>
      <c r="C98" s="5" t="s">
        <v>215</v>
      </c>
    </row>
    <row r="99" spans="1:3" x14ac:dyDescent="0.25">
      <c r="A99" s="5">
        <v>96</v>
      </c>
      <c r="B99" s="5" t="s">
        <v>223</v>
      </c>
      <c r="C99" s="5" t="s">
        <v>215</v>
      </c>
    </row>
    <row r="100" spans="1:3" x14ac:dyDescent="0.25">
      <c r="A100" s="5">
        <v>97</v>
      </c>
      <c r="B100" s="5" t="s">
        <v>223</v>
      </c>
      <c r="C100" s="5" t="s">
        <v>215</v>
      </c>
    </row>
    <row r="101" spans="1:3" x14ac:dyDescent="0.25">
      <c r="A101" s="5">
        <v>98</v>
      </c>
      <c r="B101" s="5" t="s">
        <v>223</v>
      </c>
      <c r="C101" s="5" t="s">
        <v>215</v>
      </c>
    </row>
    <row r="102" spans="1:3" x14ac:dyDescent="0.25">
      <c r="A102" s="5">
        <v>99</v>
      </c>
      <c r="B102" s="5" t="s">
        <v>223</v>
      </c>
      <c r="C102" s="5" t="s">
        <v>215</v>
      </c>
    </row>
    <row r="103" spans="1:3" x14ac:dyDescent="0.25">
      <c r="A103" s="5">
        <v>100</v>
      </c>
      <c r="B103" s="5" t="s">
        <v>223</v>
      </c>
      <c r="C103" s="5" t="s">
        <v>215</v>
      </c>
    </row>
    <row r="104" spans="1:3" x14ac:dyDescent="0.25">
      <c r="A104" s="5">
        <v>101</v>
      </c>
      <c r="B104" s="5" t="s">
        <v>223</v>
      </c>
      <c r="C104" s="5" t="s">
        <v>215</v>
      </c>
    </row>
    <row r="105" spans="1:3" x14ac:dyDescent="0.25">
      <c r="A105" s="5">
        <v>102</v>
      </c>
      <c r="B105" s="5" t="s">
        <v>223</v>
      </c>
      <c r="C105" s="5" t="s">
        <v>215</v>
      </c>
    </row>
    <row r="106" spans="1:3" x14ac:dyDescent="0.25">
      <c r="A106" s="5">
        <v>103</v>
      </c>
      <c r="B106" s="5" t="s">
        <v>223</v>
      </c>
      <c r="C106" s="5" t="s">
        <v>215</v>
      </c>
    </row>
    <row r="107" spans="1:3" x14ac:dyDescent="0.25">
      <c r="A107" s="5">
        <v>104</v>
      </c>
      <c r="B107" s="5" t="s">
        <v>223</v>
      </c>
      <c r="C107" s="5" t="s">
        <v>215</v>
      </c>
    </row>
    <row r="108" spans="1:3" x14ac:dyDescent="0.25">
      <c r="A108" s="5">
        <v>105</v>
      </c>
      <c r="B108" s="5" t="s">
        <v>223</v>
      </c>
      <c r="C108" s="5" t="s">
        <v>215</v>
      </c>
    </row>
    <row r="109" spans="1:3" x14ac:dyDescent="0.25">
      <c r="A109" s="5">
        <v>106</v>
      </c>
      <c r="B109" s="5" t="s">
        <v>223</v>
      </c>
      <c r="C109" s="5" t="s">
        <v>215</v>
      </c>
    </row>
    <row r="110" spans="1:3" x14ac:dyDescent="0.25">
      <c r="A110" s="5">
        <v>107</v>
      </c>
      <c r="B110" s="5" t="s">
        <v>223</v>
      </c>
      <c r="C110" s="5" t="s">
        <v>215</v>
      </c>
    </row>
    <row r="111" spans="1:3" x14ac:dyDescent="0.25">
      <c r="A111" s="5">
        <v>108</v>
      </c>
      <c r="B111" s="5" t="s">
        <v>223</v>
      </c>
      <c r="C111" s="5" t="s">
        <v>215</v>
      </c>
    </row>
    <row r="112" spans="1:3" x14ac:dyDescent="0.25">
      <c r="A112" s="5">
        <v>109</v>
      </c>
      <c r="B112" s="5" t="s">
        <v>223</v>
      </c>
      <c r="C112" s="5" t="s">
        <v>215</v>
      </c>
    </row>
    <row r="113" spans="1:3" x14ac:dyDescent="0.25">
      <c r="A113" s="5">
        <v>110</v>
      </c>
      <c r="B113" s="5" t="s">
        <v>223</v>
      </c>
      <c r="C113" s="5" t="s">
        <v>215</v>
      </c>
    </row>
    <row r="114" spans="1:3" x14ac:dyDescent="0.25">
      <c r="A114" s="5">
        <v>111</v>
      </c>
      <c r="B114" s="5" t="s">
        <v>223</v>
      </c>
      <c r="C114" s="5" t="s">
        <v>215</v>
      </c>
    </row>
    <row r="115" spans="1:3" x14ac:dyDescent="0.25">
      <c r="A115" s="5">
        <v>112</v>
      </c>
      <c r="B115" s="5" t="s">
        <v>223</v>
      </c>
      <c r="C115" s="5" t="s">
        <v>215</v>
      </c>
    </row>
    <row r="116" spans="1:3" x14ac:dyDescent="0.25">
      <c r="A116" s="5">
        <v>113</v>
      </c>
      <c r="B116" s="5" t="s">
        <v>223</v>
      </c>
      <c r="C116" s="5" t="s">
        <v>215</v>
      </c>
    </row>
    <row r="117" spans="1:3" x14ac:dyDescent="0.25">
      <c r="A117" s="5">
        <v>114</v>
      </c>
      <c r="B117" s="5" t="s">
        <v>223</v>
      </c>
      <c r="C117" s="5" t="s">
        <v>215</v>
      </c>
    </row>
    <row r="118" spans="1:3" x14ac:dyDescent="0.25">
      <c r="A118" s="5">
        <v>115</v>
      </c>
      <c r="B118" s="5" t="s">
        <v>223</v>
      </c>
      <c r="C118" s="5" t="s">
        <v>215</v>
      </c>
    </row>
    <row r="119" spans="1:3" x14ac:dyDescent="0.25">
      <c r="A119" s="5">
        <v>116</v>
      </c>
      <c r="B119" s="5" t="s">
        <v>223</v>
      </c>
      <c r="C119" s="5" t="s">
        <v>215</v>
      </c>
    </row>
    <row r="120" spans="1:3" x14ac:dyDescent="0.25">
      <c r="A120" s="5">
        <v>117</v>
      </c>
      <c r="B120" s="5" t="s">
        <v>223</v>
      </c>
      <c r="C120" s="5" t="s">
        <v>215</v>
      </c>
    </row>
    <row r="121" spans="1:3" x14ac:dyDescent="0.25">
      <c r="A121" s="5">
        <v>118</v>
      </c>
      <c r="B121" s="5" t="s">
        <v>223</v>
      </c>
      <c r="C121" s="5" t="s">
        <v>215</v>
      </c>
    </row>
    <row r="122" spans="1:3" x14ac:dyDescent="0.25">
      <c r="A122" s="5">
        <v>119</v>
      </c>
      <c r="B122" s="5" t="s">
        <v>223</v>
      </c>
      <c r="C122" s="5" t="s">
        <v>215</v>
      </c>
    </row>
    <row r="123" spans="1:3" x14ac:dyDescent="0.25">
      <c r="A123" s="5">
        <v>120</v>
      </c>
      <c r="B123" s="5" t="s">
        <v>223</v>
      </c>
      <c r="C123" s="5" t="s">
        <v>215</v>
      </c>
    </row>
    <row r="124" spans="1:3" x14ac:dyDescent="0.25">
      <c r="A124" s="5">
        <v>121</v>
      </c>
      <c r="B124" s="5" t="s">
        <v>223</v>
      </c>
      <c r="C124" s="5" t="s">
        <v>215</v>
      </c>
    </row>
    <row r="125" spans="1:3" x14ac:dyDescent="0.25">
      <c r="A125" s="5">
        <v>122</v>
      </c>
      <c r="B125" s="5" t="s">
        <v>223</v>
      </c>
      <c r="C125" s="5" t="s">
        <v>215</v>
      </c>
    </row>
    <row r="126" spans="1:3" x14ac:dyDescent="0.25">
      <c r="A126" s="5">
        <v>123</v>
      </c>
      <c r="B126" s="5" t="s">
        <v>223</v>
      </c>
      <c r="C126" s="5" t="s">
        <v>215</v>
      </c>
    </row>
    <row r="127" spans="1:3" x14ac:dyDescent="0.25">
      <c r="A127" s="5">
        <v>124</v>
      </c>
      <c r="B127" s="5" t="s">
        <v>223</v>
      </c>
      <c r="C127" s="5" t="s">
        <v>215</v>
      </c>
    </row>
    <row r="128" spans="1:3" x14ac:dyDescent="0.25">
      <c r="A128" s="5">
        <v>125</v>
      </c>
      <c r="B128" s="5" t="s">
        <v>223</v>
      </c>
      <c r="C128" s="5" t="s">
        <v>215</v>
      </c>
    </row>
    <row r="129" spans="1:3" x14ac:dyDescent="0.25">
      <c r="A129" s="5">
        <v>126</v>
      </c>
      <c r="B129" s="5" t="s">
        <v>223</v>
      </c>
      <c r="C129" s="5" t="s">
        <v>215</v>
      </c>
    </row>
    <row r="130" spans="1:3" x14ac:dyDescent="0.25">
      <c r="A130" s="5">
        <v>127</v>
      </c>
      <c r="B130" s="5" t="s">
        <v>223</v>
      </c>
      <c r="C130" s="5" t="s">
        <v>215</v>
      </c>
    </row>
    <row r="131" spans="1:3" x14ac:dyDescent="0.25">
      <c r="A131" s="5">
        <v>128</v>
      </c>
      <c r="B131" s="5" t="s">
        <v>223</v>
      </c>
      <c r="C131" s="5" t="s">
        <v>215</v>
      </c>
    </row>
    <row r="132" spans="1:3" x14ac:dyDescent="0.25">
      <c r="A132" s="5">
        <v>129</v>
      </c>
      <c r="B132" s="5" t="s">
        <v>223</v>
      </c>
      <c r="C132" s="5" t="s">
        <v>215</v>
      </c>
    </row>
    <row r="133" spans="1:3" x14ac:dyDescent="0.25">
      <c r="A133" s="5">
        <v>130</v>
      </c>
      <c r="B133" s="5" t="s">
        <v>223</v>
      </c>
      <c r="C133" s="5" t="s">
        <v>215</v>
      </c>
    </row>
    <row r="134" spans="1:3" x14ac:dyDescent="0.25">
      <c r="A134" s="5">
        <v>131</v>
      </c>
      <c r="B134" s="5" t="s">
        <v>223</v>
      </c>
      <c r="C134" s="5" t="s">
        <v>215</v>
      </c>
    </row>
    <row r="135" spans="1:3" x14ac:dyDescent="0.25">
      <c r="A135" s="5">
        <v>132</v>
      </c>
      <c r="B135" s="5" t="s">
        <v>223</v>
      </c>
      <c r="C135" s="5" t="s">
        <v>215</v>
      </c>
    </row>
    <row r="136" spans="1:3" x14ac:dyDescent="0.25">
      <c r="A136" s="5">
        <v>133</v>
      </c>
      <c r="B136" s="5" t="s">
        <v>223</v>
      </c>
      <c r="C136" s="5" t="s">
        <v>215</v>
      </c>
    </row>
    <row r="137" spans="1:3" x14ac:dyDescent="0.25">
      <c r="A137" s="5">
        <v>134</v>
      </c>
      <c r="B137" s="5" t="s">
        <v>223</v>
      </c>
      <c r="C137" s="5" t="s">
        <v>215</v>
      </c>
    </row>
    <row r="138" spans="1:3" x14ac:dyDescent="0.25">
      <c r="A138" s="5">
        <v>135</v>
      </c>
      <c r="B138" s="5" t="s">
        <v>223</v>
      </c>
      <c r="C138" s="5" t="s">
        <v>215</v>
      </c>
    </row>
    <row r="139" spans="1:3" x14ac:dyDescent="0.25">
      <c r="A139" s="5">
        <v>136</v>
      </c>
      <c r="B139" s="5" t="s">
        <v>223</v>
      </c>
      <c r="C139" s="5" t="s">
        <v>215</v>
      </c>
    </row>
    <row r="140" spans="1:3" x14ac:dyDescent="0.25">
      <c r="A140" s="5">
        <v>137</v>
      </c>
      <c r="B140" s="5" t="s">
        <v>223</v>
      </c>
      <c r="C140" s="5" t="s">
        <v>215</v>
      </c>
    </row>
    <row r="141" spans="1:3" x14ac:dyDescent="0.25">
      <c r="A141" s="5">
        <v>138</v>
      </c>
      <c r="B141" s="5" t="s">
        <v>223</v>
      </c>
      <c r="C141" s="5" t="s">
        <v>215</v>
      </c>
    </row>
    <row r="142" spans="1:3" x14ac:dyDescent="0.25">
      <c r="A142" s="5">
        <v>139</v>
      </c>
      <c r="B142" s="5" t="s">
        <v>223</v>
      </c>
      <c r="C142" s="5" t="s">
        <v>215</v>
      </c>
    </row>
    <row r="143" spans="1:3" x14ac:dyDescent="0.25">
      <c r="A143" s="5">
        <v>140</v>
      </c>
      <c r="B143" s="5" t="s">
        <v>223</v>
      </c>
      <c r="C143" s="5" t="s">
        <v>215</v>
      </c>
    </row>
    <row r="144" spans="1:3" x14ac:dyDescent="0.25">
      <c r="A144" s="5">
        <v>141</v>
      </c>
      <c r="B144" s="5" t="s">
        <v>223</v>
      </c>
      <c r="C144" s="5" t="s">
        <v>215</v>
      </c>
    </row>
    <row r="145" spans="1:3" x14ac:dyDescent="0.25">
      <c r="A145" s="5">
        <v>142</v>
      </c>
      <c r="B145" s="5" t="s">
        <v>223</v>
      </c>
      <c r="C145" s="5" t="s">
        <v>215</v>
      </c>
    </row>
    <row r="146" spans="1:3" x14ac:dyDescent="0.25">
      <c r="A146" s="5">
        <v>143</v>
      </c>
      <c r="B146" s="5" t="s">
        <v>223</v>
      </c>
      <c r="C146" s="5" t="s">
        <v>215</v>
      </c>
    </row>
    <row r="147" spans="1:3" x14ac:dyDescent="0.25">
      <c r="A147" s="5">
        <v>144</v>
      </c>
      <c r="B147" s="5" t="s">
        <v>223</v>
      </c>
      <c r="C147" s="5" t="s">
        <v>215</v>
      </c>
    </row>
    <row r="148" spans="1:3" x14ac:dyDescent="0.25">
      <c r="A148" s="5">
        <v>145</v>
      </c>
      <c r="B148" s="5" t="s">
        <v>223</v>
      </c>
      <c r="C148" s="5" t="s">
        <v>215</v>
      </c>
    </row>
    <row r="149" spans="1:3" x14ac:dyDescent="0.25">
      <c r="A149" s="5">
        <v>146</v>
      </c>
      <c r="B149" s="5" t="s">
        <v>223</v>
      </c>
      <c r="C149" s="5" t="s">
        <v>215</v>
      </c>
    </row>
    <row r="150" spans="1:3" x14ac:dyDescent="0.25">
      <c r="A150" s="5">
        <v>147</v>
      </c>
      <c r="B150" s="5" t="s">
        <v>223</v>
      </c>
      <c r="C150" s="5" t="s">
        <v>215</v>
      </c>
    </row>
    <row r="151" spans="1:3" x14ac:dyDescent="0.25">
      <c r="A151" s="5">
        <v>148</v>
      </c>
      <c r="B151" s="5" t="s">
        <v>223</v>
      </c>
      <c r="C151" s="5" t="s">
        <v>215</v>
      </c>
    </row>
    <row r="152" spans="1:3" x14ac:dyDescent="0.25">
      <c r="A152" s="5">
        <v>149</v>
      </c>
      <c r="B152" s="5" t="s">
        <v>223</v>
      </c>
      <c r="C152" s="5" t="s">
        <v>215</v>
      </c>
    </row>
    <row r="153" spans="1:3" x14ac:dyDescent="0.25">
      <c r="A153" s="5">
        <v>150</v>
      </c>
      <c r="B153" s="5" t="s">
        <v>223</v>
      </c>
      <c r="C153" s="5" t="s">
        <v>215</v>
      </c>
    </row>
    <row r="154" spans="1:3" x14ac:dyDescent="0.25">
      <c r="A154" s="5">
        <v>151</v>
      </c>
      <c r="B154" s="5" t="s">
        <v>223</v>
      </c>
      <c r="C154" s="5" t="s">
        <v>215</v>
      </c>
    </row>
    <row r="155" spans="1:3" x14ac:dyDescent="0.25">
      <c r="A155" s="5">
        <v>152</v>
      </c>
      <c r="B155" s="5" t="s">
        <v>223</v>
      </c>
      <c r="C155" s="5" t="s">
        <v>215</v>
      </c>
    </row>
    <row r="156" spans="1:3" x14ac:dyDescent="0.25">
      <c r="A156" s="5">
        <v>153</v>
      </c>
      <c r="B156" s="5" t="s">
        <v>223</v>
      </c>
      <c r="C156" s="5" t="s">
        <v>215</v>
      </c>
    </row>
    <row r="157" spans="1:3" x14ac:dyDescent="0.25">
      <c r="A157" s="5">
        <v>154</v>
      </c>
      <c r="B157" s="5" t="s">
        <v>223</v>
      </c>
      <c r="C157" s="5" t="s">
        <v>215</v>
      </c>
    </row>
    <row r="158" spans="1:3" x14ac:dyDescent="0.25">
      <c r="A158" s="5">
        <v>155</v>
      </c>
      <c r="B158" s="5" t="s">
        <v>223</v>
      </c>
      <c r="C158" s="5" t="s">
        <v>215</v>
      </c>
    </row>
    <row r="159" spans="1:3" x14ac:dyDescent="0.25">
      <c r="A159" s="5">
        <v>156</v>
      </c>
      <c r="B159" s="5" t="s">
        <v>223</v>
      </c>
      <c r="C159" s="5" t="s">
        <v>215</v>
      </c>
    </row>
    <row r="160" spans="1:3" x14ac:dyDescent="0.25">
      <c r="A160" s="5">
        <v>157</v>
      </c>
      <c r="B160" s="5" t="s">
        <v>223</v>
      </c>
      <c r="C160" s="5" t="s">
        <v>215</v>
      </c>
    </row>
    <row r="161" spans="1:3" x14ac:dyDescent="0.25">
      <c r="A161" s="5">
        <v>158</v>
      </c>
      <c r="B161" s="5" t="s">
        <v>223</v>
      </c>
      <c r="C161" s="5" t="s">
        <v>215</v>
      </c>
    </row>
    <row r="162" spans="1:3" x14ac:dyDescent="0.25">
      <c r="A162" s="5">
        <v>159</v>
      </c>
      <c r="B162" s="5" t="s">
        <v>223</v>
      </c>
      <c r="C162" s="5" t="s">
        <v>215</v>
      </c>
    </row>
    <row r="163" spans="1:3" x14ac:dyDescent="0.25">
      <c r="A163" s="5">
        <v>160</v>
      </c>
      <c r="B163" s="5" t="s">
        <v>223</v>
      </c>
      <c r="C163" s="5" t="s">
        <v>215</v>
      </c>
    </row>
    <row r="164" spans="1:3" x14ac:dyDescent="0.25">
      <c r="A164" s="5">
        <v>161</v>
      </c>
      <c r="B164" s="5" t="s">
        <v>223</v>
      </c>
      <c r="C164" s="5" t="s">
        <v>215</v>
      </c>
    </row>
    <row r="165" spans="1:3" x14ac:dyDescent="0.25">
      <c r="A165" s="5">
        <v>162</v>
      </c>
      <c r="B165" s="5" t="s">
        <v>223</v>
      </c>
      <c r="C165" s="5" t="s">
        <v>215</v>
      </c>
    </row>
    <row r="166" spans="1:3" x14ac:dyDescent="0.25">
      <c r="A166" s="5">
        <v>163</v>
      </c>
      <c r="B166" s="5" t="s">
        <v>223</v>
      </c>
      <c r="C166" s="5" t="s">
        <v>215</v>
      </c>
    </row>
    <row r="167" spans="1:3" x14ac:dyDescent="0.25">
      <c r="A167" s="5">
        <v>164</v>
      </c>
      <c r="B167" s="5" t="s">
        <v>223</v>
      </c>
      <c r="C167" s="5" t="s">
        <v>215</v>
      </c>
    </row>
    <row r="168" spans="1:3" x14ac:dyDescent="0.25">
      <c r="A168" s="5">
        <v>165</v>
      </c>
      <c r="B168" s="5" t="s">
        <v>223</v>
      </c>
      <c r="C168" s="5" t="s">
        <v>215</v>
      </c>
    </row>
    <row r="169" spans="1:3" x14ac:dyDescent="0.25">
      <c r="A169" s="5">
        <v>166</v>
      </c>
      <c r="B169" s="5" t="s">
        <v>223</v>
      </c>
      <c r="C169" s="5" t="s">
        <v>215</v>
      </c>
    </row>
    <row r="170" spans="1:3" x14ac:dyDescent="0.25">
      <c r="A170" s="5">
        <v>167</v>
      </c>
      <c r="B170" s="5" t="s">
        <v>223</v>
      </c>
      <c r="C170" s="5" t="s">
        <v>215</v>
      </c>
    </row>
    <row r="171" spans="1:3" x14ac:dyDescent="0.25">
      <c r="A171" s="5">
        <v>168</v>
      </c>
      <c r="B171" s="5" t="s">
        <v>223</v>
      </c>
      <c r="C171" s="5" t="s">
        <v>215</v>
      </c>
    </row>
    <row r="172" spans="1:3" x14ac:dyDescent="0.25">
      <c r="A172" s="5">
        <v>169</v>
      </c>
      <c r="B172" s="5" t="s">
        <v>223</v>
      </c>
      <c r="C172" s="5" t="s">
        <v>215</v>
      </c>
    </row>
    <row r="173" spans="1:3" x14ac:dyDescent="0.25">
      <c r="A173" s="5">
        <v>170</v>
      </c>
      <c r="B173" s="5" t="s">
        <v>223</v>
      </c>
      <c r="C173" s="5" t="s">
        <v>215</v>
      </c>
    </row>
    <row r="174" spans="1:3" x14ac:dyDescent="0.25">
      <c r="A174" s="5">
        <v>171</v>
      </c>
      <c r="B174" s="5" t="s">
        <v>223</v>
      </c>
      <c r="C174" s="5" t="s">
        <v>215</v>
      </c>
    </row>
    <row r="175" spans="1:3" x14ac:dyDescent="0.25">
      <c r="A175" s="5">
        <v>172</v>
      </c>
      <c r="B175" s="5" t="s">
        <v>223</v>
      </c>
      <c r="C175" s="5" t="s">
        <v>215</v>
      </c>
    </row>
    <row r="176" spans="1:3" x14ac:dyDescent="0.25">
      <c r="A176" s="5">
        <v>173</v>
      </c>
      <c r="B176" s="5" t="s">
        <v>223</v>
      </c>
      <c r="C176" s="5" t="s">
        <v>215</v>
      </c>
    </row>
    <row r="177" spans="1:3" x14ac:dyDescent="0.25">
      <c r="A177" s="5">
        <v>174</v>
      </c>
      <c r="B177" s="5" t="s">
        <v>223</v>
      </c>
      <c r="C177" s="5" t="s">
        <v>215</v>
      </c>
    </row>
    <row r="178" spans="1:3" x14ac:dyDescent="0.25">
      <c r="A178" s="5">
        <v>175</v>
      </c>
      <c r="B178" s="5" t="s">
        <v>223</v>
      </c>
      <c r="C178" s="5" t="s">
        <v>215</v>
      </c>
    </row>
    <row r="179" spans="1:3" x14ac:dyDescent="0.25">
      <c r="A179" s="5">
        <v>176</v>
      </c>
      <c r="B179" s="5" t="s">
        <v>223</v>
      </c>
      <c r="C179" s="5" t="s">
        <v>215</v>
      </c>
    </row>
    <row r="180" spans="1:3" x14ac:dyDescent="0.25">
      <c r="A180" s="5">
        <v>177</v>
      </c>
      <c r="B180" s="5" t="s">
        <v>223</v>
      </c>
      <c r="C180" s="5" t="s">
        <v>215</v>
      </c>
    </row>
    <row r="181" spans="1:3" x14ac:dyDescent="0.25">
      <c r="A181" s="5">
        <v>178</v>
      </c>
      <c r="B181" s="5" t="s">
        <v>223</v>
      </c>
      <c r="C181" s="5" t="s">
        <v>215</v>
      </c>
    </row>
    <row r="182" spans="1:3" x14ac:dyDescent="0.25">
      <c r="A182" s="5">
        <v>179</v>
      </c>
      <c r="B182" s="5" t="s">
        <v>223</v>
      </c>
      <c r="C182" s="5" t="s">
        <v>215</v>
      </c>
    </row>
    <row r="183" spans="1:3" x14ac:dyDescent="0.25">
      <c r="A183" s="5">
        <v>180</v>
      </c>
      <c r="B183" s="5" t="s">
        <v>223</v>
      </c>
      <c r="C183" s="5" t="s">
        <v>215</v>
      </c>
    </row>
    <row r="184" spans="1:3" x14ac:dyDescent="0.25">
      <c r="A184" s="5">
        <v>181</v>
      </c>
      <c r="B184" s="5" t="s">
        <v>223</v>
      </c>
      <c r="C184" s="5" t="s">
        <v>215</v>
      </c>
    </row>
    <row r="185" spans="1:3" x14ac:dyDescent="0.25">
      <c r="A185" s="5">
        <v>182</v>
      </c>
      <c r="B185" s="5" t="s">
        <v>223</v>
      </c>
      <c r="C185" s="5" t="s">
        <v>215</v>
      </c>
    </row>
    <row r="186" spans="1:3" x14ac:dyDescent="0.25">
      <c r="A186" s="5">
        <v>183</v>
      </c>
      <c r="B186" s="5" t="s">
        <v>223</v>
      </c>
      <c r="C186" s="5" t="s">
        <v>215</v>
      </c>
    </row>
    <row r="187" spans="1:3" x14ac:dyDescent="0.25">
      <c r="A187" s="5">
        <v>184</v>
      </c>
      <c r="B187" s="5" t="s">
        <v>223</v>
      </c>
      <c r="C187" s="5" t="s">
        <v>215</v>
      </c>
    </row>
    <row r="188" spans="1:3" x14ac:dyDescent="0.25">
      <c r="A188" s="5">
        <v>185</v>
      </c>
      <c r="B188" s="5" t="s">
        <v>223</v>
      </c>
      <c r="C188" s="5" t="s">
        <v>215</v>
      </c>
    </row>
    <row r="189" spans="1:3" x14ac:dyDescent="0.25">
      <c r="A189" s="5">
        <v>186</v>
      </c>
      <c r="B189" s="5" t="s">
        <v>223</v>
      </c>
      <c r="C189" s="5" t="s">
        <v>215</v>
      </c>
    </row>
    <row r="190" spans="1:3" x14ac:dyDescent="0.25">
      <c r="A190" s="5">
        <v>187</v>
      </c>
      <c r="B190" s="5" t="s">
        <v>223</v>
      </c>
      <c r="C190" s="5" t="s">
        <v>215</v>
      </c>
    </row>
    <row r="191" spans="1:3" x14ac:dyDescent="0.25">
      <c r="A191" s="5">
        <v>188</v>
      </c>
      <c r="B191" s="5" t="s">
        <v>223</v>
      </c>
      <c r="C191" s="5" t="s">
        <v>215</v>
      </c>
    </row>
    <row r="192" spans="1:3" x14ac:dyDescent="0.25">
      <c r="A192" s="5">
        <v>189</v>
      </c>
      <c r="B192" s="5" t="s">
        <v>223</v>
      </c>
      <c r="C192" s="5" t="s">
        <v>215</v>
      </c>
    </row>
    <row r="193" spans="1:3" x14ac:dyDescent="0.25">
      <c r="A193" s="5">
        <v>190</v>
      </c>
      <c r="B193" s="5" t="s">
        <v>223</v>
      </c>
      <c r="C193" s="5" t="s">
        <v>215</v>
      </c>
    </row>
    <row r="194" spans="1:3" x14ac:dyDescent="0.25">
      <c r="A194" s="5">
        <v>191</v>
      </c>
      <c r="B194" s="5" t="s">
        <v>223</v>
      </c>
      <c r="C194" s="5" t="s">
        <v>215</v>
      </c>
    </row>
    <row r="195" spans="1:3" x14ac:dyDescent="0.25">
      <c r="A195" s="5">
        <v>192</v>
      </c>
      <c r="B195" s="5" t="s">
        <v>223</v>
      </c>
      <c r="C195" s="5" t="s">
        <v>215</v>
      </c>
    </row>
    <row r="196" spans="1:3" x14ac:dyDescent="0.25">
      <c r="A196" s="5">
        <v>193</v>
      </c>
      <c r="B196" s="5" t="s">
        <v>223</v>
      </c>
      <c r="C196" s="5" t="s">
        <v>215</v>
      </c>
    </row>
    <row r="197" spans="1:3" x14ac:dyDescent="0.25">
      <c r="A197" s="5">
        <v>194</v>
      </c>
      <c r="B197" s="5" t="s">
        <v>223</v>
      </c>
      <c r="C197" s="5" t="s">
        <v>215</v>
      </c>
    </row>
    <row r="198" spans="1:3" x14ac:dyDescent="0.25">
      <c r="A198" s="5">
        <v>195</v>
      </c>
      <c r="B198" s="5" t="s">
        <v>223</v>
      </c>
      <c r="C198" s="5" t="s">
        <v>215</v>
      </c>
    </row>
    <row r="199" spans="1:3" x14ac:dyDescent="0.25">
      <c r="A199" s="5">
        <v>196</v>
      </c>
      <c r="B199" s="5" t="s">
        <v>223</v>
      </c>
      <c r="C199" s="5" t="s">
        <v>215</v>
      </c>
    </row>
    <row r="200" spans="1:3" x14ac:dyDescent="0.25">
      <c r="A200" s="5">
        <v>197</v>
      </c>
      <c r="B200" s="5" t="s">
        <v>223</v>
      </c>
      <c r="C200" s="5" t="s">
        <v>215</v>
      </c>
    </row>
    <row r="201" spans="1:3" x14ac:dyDescent="0.25">
      <c r="A201" s="5">
        <v>198</v>
      </c>
      <c r="B201" s="5" t="s">
        <v>223</v>
      </c>
      <c r="C201" s="5" t="s">
        <v>215</v>
      </c>
    </row>
    <row r="202" spans="1:3" x14ac:dyDescent="0.25">
      <c r="A202" s="5">
        <v>199</v>
      </c>
      <c r="B202" s="5" t="s">
        <v>223</v>
      </c>
      <c r="C202" s="5" t="s">
        <v>215</v>
      </c>
    </row>
    <row r="203" spans="1:3" x14ac:dyDescent="0.25">
      <c r="A203" s="5">
        <v>200</v>
      </c>
      <c r="B203" s="5" t="s">
        <v>223</v>
      </c>
      <c r="C203" s="5" t="s">
        <v>215</v>
      </c>
    </row>
    <row r="204" spans="1:3" x14ac:dyDescent="0.25">
      <c r="A204" s="5">
        <v>201</v>
      </c>
      <c r="B204" s="5" t="s">
        <v>223</v>
      </c>
      <c r="C204" s="5" t="s">
        <v>215</v>
      </c>
    </row>
    <row r="205" spans="1:3" x14ac:dyDescent="0.25">
      <c r="A205" s="5">
        <v>202</v>
      </c>
      <c r="B205" s="5" t="s">
        <v>223</v>
      </c>
      <c r="C205" s="5" t="s">
        <v>215</v>
      </c>
    </row>
    <row r="206" spans="1:3" x14ac:dyDescent="0.25">
      <c r="A206" s="5">
        <v>203</v>
      </c>
      <c r="B206" s="5" t="s">
        <v>223</v>
      </c>
      <c r="C206" s="5" t="s">
        <v>215</v>
      </c>
    </row>
    <row r="207" spans="1:3" x14ac:dyDescent="0.25">
      <c r="A207" s="5">
        <v>204</v>
      </c>
      <c r="B207" s="5" t="s">
        <v>223</v>
      </c>
      <c r="C207" s="5" t="s">
        <v>215</v>
      </c>
    </row>
    <row r="208" spans="1:3" x14ac:dyDescent="0.25">
      <c r="A208" s="5">
        <v>205</v>
      </c>
      <c r="B208" s="5" t="s">
        <v>223</v>
      </c>
      <c r="C208" s="5" t="s">
        <v>215</v>
      </c>
    </row>
    <row r="209" spans="1:3" x14ac:dyDescent="0.25">
      <c r="A209" s="5">
        <v>206</v>
      </c>
      <c r="B209" s="5" t="s">
        <v>223</v>
      </c>
      <c r="C209" s="5" t="s">
        <v>215</v>
      </c>
    </row>
    <row r="210" spans="1:3" x14ac:dyDescent="0.25">
      <c r="A210" s="5">
        <v>207</v>
      </c>
      <c r="B210" s="5" t="s">
        <v>223</v>
      </c>
      <c r="C210" s="5" t="s">
        <v>215</v>
      </c>
    </row>
    <row r="211" spans="1:3" x14ac:dyDescent="0.25">
      <c r="A211" s="5">
        <v>208</v>
      </c>
      <c r="B211" s="5" t="s">
        <v>223</v>
      </c>
      <c r="C211" s="5" t="s">
        <v>215</v>
      </c>
    </row>
    <row r="212" spans="1:3" x14ac:dyDescent="0.25">
      <c r="A212" s="5">
        <v>209</v>
      </c>
      <c r="B212" s="5" t="s">
        <v>223</v>
      </c>
      <c r="C212" s="5" t="s">
        <v>215</v>
      </c>
    </row>
    <row r="213" spans="1:3" x14ac:dyDescent="0.25">
      <c r="A213" s="5">
        <v>210</v>
      </c>
      <c r="B213" s="5" t="s">
        <v>223</v>
      </c>
      <c r="C213" s="5" t="s">
        <v>215</v>
      </c>
    </row>
    <row r="214" spans="1:3" x14ac:dyDescent="0.25">
      <c r="A214" s="5">
        <v>211</v>
      </c>
      <c r="B214" s="5" t="s">
        <v>223</v>
      </c>
      <c r="C214" s="5" t="s">
        <v>215</v>
      </c>
    </row>
    <row r="215" spans="1:3" x14ac:dyDescent="0.25">
      <c r="A215" s="5">
        <v>212</v>
      </c>
      <c r="B215" s="5" t="s">
        <v>223</v>
      </c>
      <c r="C215" s="5" t="s">
        <v>215</v>
      </c>
    </row>
    <row r="216" spans="1:3" x14ac:dyDescent="0.25">
      <c r="A216" s="5">
        <v>213</v>
      </c>
      <c r="B216" s="5" t="s">
        <v>223</v>
      </c>
      <c r="C216" s="5" t="s">
        <v>215</v>
      </c>
    </row>
    <row r="217" spans="1:3" x14ac:dyDescent="0.25">
      <c r="A217" s="5">
        <v>214</v>
      </c>
      <c r="B217" s="5" t="s">
        <v>223</v>
      </c>
      <c r="C217" s="5" t="s">
        <v>215</v>
      </c>
    </row>
    <row r="218" spans="1:3" x14ac:dyDescent="0.25">
      <c r="A218" s="5">
        <v>215</v>
      </c>
      <c r="B218" s="5" t="s">
        <v>223</v>
      </c>
      <c r="C218" s="5" t="s">
        <v>215</v>
      </c>
    </row>
    <row r="219" spans="1:3" x14ac:dyDescent="0.25">
      <c r="A219" s="5">
        <v>216</v>
      </c>
      <c r="B219" s="5" t="s">
        <v>223</v>
      </c>
      <c r="C219" s="5" t="s">
        <v>215</v>
      </c>
    </row>
    <row r="220" spans="1:3" x14ac:dyDescent="0.25">
      <c r="A220" s="5">
        <v>217</v>
      </c>
      <c r="B220" s="5" t="s">
        <v>223</v>
      </c>
      <c r="C220" s="5" t="s">
        <v>215</v>
      </c>
    </row>
    <row r="221" spans="1:3" x14ac:dyDescent="0.25">
      <c r="A221" s="5">
        <v>218</v>
      </c>
      <c r="B221" s="5" t="s">
        <v>223</v>
      </c>
      <c r="C221" s="5" t="s">
        <v>215</v>
      </c>
    </row>
    <row r="222" spans="1:3" x14ac:dyDescent="0.25">
      <c r="A222" s="5">
        <v>219</v>
      </c>
      <c r="B222" s="5" t="s">
        <v>223</v>
      </c>
      <c r="C222" s="5" t="s">
        <v>215</v>
      </c>
    </row>
    <row r="223" spans="1:3" x14ac:dyDescent="0.25">
      <c r="A223" s="5">
        <v>220</v>
      </c>
      <c r="B223" s="5" t="s">
        <v>223</v>
      </c>
      <c r="C223" s="5" t="s">
        <v>215</v>
      </c>
    </row>
    <row r="224" spans="1:3" x14ac:dyDescent="0.25">
      <c r="A224" s="5">
        <v>221</v>
      </c>
      <c r="B224" s="5" t="s">
        <v>223</v>
      </c>
      <c r="C224" s="5" t="s">
        <v>215</v>
      </c>
    </row>
    <row r="225" spans="1:3" x14ac:dyDescent="0.25">
      <c r="A225" s="5">
        <v>222</v>
      </c>
      <c r="B225" s="5" t="s">
        <v>223</v>
      </c>
      <c r="C225" s="5" t="s">
        <v>215</v>
      </c>
    </row>
    <row r="226" spans="1:3" x14ac:dyDescent="0.25">
      <c r="A226" s="5">
        <v>223</v>
      </c>
      <c r="B226" s="5" t="s">
        <v>223</v>
      </c>
      <c r="C226" s="5" t="s">
        <v>215</v>
      </c>
    </row>
    <row r="227" spans="1:3" x14ac:dyDescent="0.25">
      <c r="A227" s="5">
        <v>224</v>
      </c>
      <c r="B227" s="5" t="s">
        <v>223</v>
      </c>
      <c r="C227" s="5" t="s">
        <v>215</v>
      </c>
    </row>
    <row r="228" spans="1:3" x14ac:dyDescent="0.25">
      <c r="A228" s="5">
        <v>225</v>
      </c>
      <c r="B228" s="5" t="s">
        <v>223</v>
      </c>
      <c r="C228" s="5" t="s">
        <v>215</v>
      </c>
    </row>
    <row r="229" spans="1:3" x14ac:dyDescent="0.25">
      <c r="A229" s="5">
        <v>226</v>
      </c>
      <c r="B229" s="5" t="s">
        <v>223</v>
      </c>
      <c r="C229" s="5" t="s">
        <v>215</v>
      </c>
    </row>
    <row r="230" spans="1:3" x14ac:dyDescent="0.25">
      <c r="A230" s="5">
        <v>227</v>
      </c>
      <c r="B230" s="5" t="s">
        <v>795</v>
      </c>
      <c r="C230" s="5" t="s">
        <v>215</v>
      </c>
    </row>
    <row r="231" spans="1:3" x14ac:dyDescent="0.25">
      <c r="A231" s="5">
        <v>228</v>
      </c>
      <c r="B231" s="5" t="s">
        <v>795</v>
      </c>
      <c r="C231" s="5" t="s">
        <v>215</v>
      </c>
    </row>
    <row r="232" spans="1:3" x14ac:dyDescent="0.25">
      <c r="A232" s="5">
        <v>229</v>
      </c>
      <c r="B232" s="5" t="s">
        <v>795</v>
      </c>
      <c r="C232" s="5" t="s">
        <v>215</v>
      </c>
    </row>
    <row r="233" spans="1:3" x14ac:dyDescent="0.25">
      <c r="A233" s="5">
        <v>230</v>
      </c>
      <c r="B233" s="5" t="s">
        <v>795</v>
      </c>
      <c r="C233" s="5" t="s">
        <v>215</v>
      </c>
    </row>
    <row r="234" spans="1:3" x14ac:dyDescent="0.25">
      <c r="A234" s="5">
        <v>231</v>
      </c>
      <c r="B234" s="5" t="s">
        <v>795</v>
      </c>
      <c r="C234" s="5" t="s">
        <v>215</v>
      </c>
    </row>
    <row r="235" spans="1:3" x14ac:dyDescent="0.25">
      <c r="A235" s="5">
        <v>232</v>
      </c>
      <c r="B235" s="5" t="s">
        <v>795</v>
      </c>
      <c r="C235" s="5" t="s">
        <v>215</v>
      </c>
    </row>
    <row r="236" spans="1:3" x14ac:dyDescent="0.25">
      <c r="A236" s="5">
        <v>233</v>
      </c>
      <c r="B236" s="5" t="s">
        <v>795</v>
      </c>
      <c r="C236" s="5" t="s">
        <v>215</v>
      </c>
    </row>
    <row r="237" spans="1:3" x14ac:dyDescent="0.25">
      <c r="A237" s="5">
        <v>234</v>
      </c>
      <c r="B237" s="5" t="s">
        <v>795</v>
      </c>
      <c r="C237" s="5" t="s">
        <v>215</v>
      </c>
    </row>
    <row r="238" spans="1:3" x14ac:dyDescent="0.25">
      <c r="A238" s="5">
        <v>235</v>
      </c>
      <c r="B238" s="5" t="s">
        <v>795</v>
      </c>
      <c r="C238" s="5" t="s">
        <v>215</v>
      </c>
    </row>
    <row r="239" spans="1:3" x14ac:dyDescent="0.25">
      <c r="A239" s="5">
        <v>236</v>
      </c>
      <c r="B239" s="5" t="s">
        <v>795</v>
      </c>
      <c r="C239" s="5" t="s">
        <v>215</v>
      </c>
    </row>
    <row r="240" spans="1:3" x14ac:dyDescent="0.25">
      <c r="A240" s="5">
        <v>237</v>
      </c>
      <c r="B240" s="5" t="s">
        <v>795</v>
      </c>
      <c r="C240"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0"/>
  <sheetViews>
    <sheetView topLeftCell="A3" workbookViewId="0">
      <selection activeCell="A4" sqref="A4"/>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0</v>
      </c>
      <c r="D4">
        <v>0</v>
      </c>
      <c r="E4" t="s">
        <v>212</v>
      </c>
      <c r="F4" t="s">
        <v>215</v>
      </c>
    </row>
    <row r="5" spans="1:6" x14ac:dyDescent="0.25">
      <c r="A5" s="5">
        <v>2</v>
      </c>
      <c r="B5" s="5" t="s">
        <v>214</v>
      </c>
      <c r="C5" s="5">
        <v>0</v>
      </c>
      <c r="D5" s="5">
        <v>0</v>
      </c>
      <c r="E5" s="5" t="s">
        <v>212</v>
      </c>
      <c r="F5" s="5" t="s">
        <v>215</v>
      </c>
    </row>
    <row r="6" spans="1:6" x14ac:dyDescent="0.25">
      <c r="A6" s="5">
        <v>3</v>
      </c>
      <c r="B6" s="5" t="s">
        <v>214</v>
      </c>
      <c r="C6" s="5">
        <v>0</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0</v>
      </c>
      <c r="D8" s="5">
        <v>0</v>
      </c>
      <c r="E8" s="5" t="s">
        <v>212</v>
      </c>
      <c r="F8" s="5" t="s">
        <v>215</v>
      </c>
    </row>
    <row r="9" spans="1:6" x14ac:dyDescent="0.25">
      <c r="A9" s="5">
        <v>6</v>
      </c>
      <c r="B9" s="5" t="s">
        <v>214</v>
      </c>
      <c r="C9" s="5">
        <v>0</v>
      </c>
      <c r="D9" s="5">
        <v>0</v>
      </c>
      <c r="E9" s="5" t="s">
        <v>212</v>
      </c>
      <c r="F9" s="5" t="s">
        <v>215</v>
      </c>
    </row>
    <row r="10" spans="1:6" x14ac:dyDescent="0.25">
      <c r="A10" s="5">
        <v>7</v>
      </c>
      <c r="B10" s="5" t="s">
        <v>214</v>
      </c>
      <c r="C10" s="5">
        <v>29.75</v>
      </c>
      <c r="D10" s="5">
        <v>0</v>
      </c>
      <c r="E10" s="5" t="s">
        <v>212</v>
      </c>
      <c r="F10" s="5" t="s">
        <v>215</v>
      </c>
    </row>
    <row r="11" spans="1:6" x14ac:dyDescent="0.25">
      <c r="A11" s="5">
        <v>8</v>
      </c>
      <c r="B11" s="5" t="s">
        <v>214</v>
      </c>
      <c r="C11" s="5">
        <v>0</v>
      </c>
      <c r="D11" s="5">
        <v>0</v>
      </c>
      <c r="E11" s="5" t="s">
        <v>212</v>
      </c>
      <c r="F11" s="5" t="s">
        <v>215</v>
      </c>
    </row>
    <row r="12" spans="1:6" x14ac:dyDescent="0.25">
      <c r="A12" s="5">
        <v>9</v>
      </c>
      <c r="B12" s="5" t="s">
        <v>214</v>
      </c>
      <c r="C12" s="5">
        <v>24.9</v>
      </c>
      <c r="D12" s="5">
        <v>0</v>
      </c>
      <c r="E12" s="5" t="s">
        <v>212</v>
      </c>
      <c r="F12" s="5" t="s">
        <v>215</v>
      </c>
    </row>
    <row r="13" spans="1:6" x14ac:dyDescent="0.25">
      <c r="A13" s="5">
        <v>10</v>
      </c>
      <c r="B13" s="5" t="s">
        <v>214</v>
      </c>
      <c r="C13" s="5">
        <v>24.9</v>
      </c>
      <c r="D13" s="5">
        <v>0</v>
      </c>
      <c r="E13" s="5" t="s">
        <v>212</v>
      </c>
      <c r="F13" s="5" t="s">
        <v>215</v>
      </c>
    </row>
    <row r="14" spans="1:6" x14ac:dyDescent="0.25">
      <c r="A14" s="5">
        <v>11</v>
      </c>
      <c r="B14" s="5" t="s">
        <v>214</v>
      </c>
      <c r="C14" s="5">
        <v>0</v>
      </c>
      <c r="D14" s="5">
        <v>0</v>
      </c>
      <c r="E14" s="5" t="s">
        <v>212</v>
      </c>
      <c r="F14" s="5" t="s">
        <v>215</v>
      </c>
    </row>
    <row r="15" spans="1:6" x14ac:dyDescent="0.25">
      <c r="A15" s="5">
        <v>12</v>
      </c>
      <c r="B15" s="5" t="s">
        <v>214</v>
      </c>
      <c r="C15" s="5">
        <v>0</v>
      </c>
      <c r="D15" s="5">
        <v>0</v>
      </c>
      <c r="E15" s="5" t="s">
        <v>212</v>
      </c>
      <c r="F15" s="5" t="s">
        <v>215</v>
      </c>
    </row>
    <row r="16" spans="1:6" x14ac:dyDescent="0.25">
      <c r="A16" s="5">
        <v>13</v>
      </c>
      <c r="B16" s="5" t="s">
        <v>214</v>
      </c>
      <c r="C16" s="5">
        <v>0</v>
      </c>
      <c r="D16" s="5">
        <v>0</v>
      </c>
      <c r="E16" s="5" t="s">
        <v>212</v>
      </c>
      <c r="F16" s="5" t="s">
        <v>215</v>
      </c>
    </row>
    <row r="17" spans="1:6" x14ac:dyDescent="0.25">
      <c r="A17" s="5">
        <v>14</v>
      </c>
      <c r="B17" s="5" t="s">
        <v>214</v>
      </c>
      <c r="C17" s="5">
        <v>29.75</v>
      </c>
      <c r="D17" s="5">
        <v>0</v>
      </c>
      <c r="E17" s="5" t="s">
        <v>212</v>
      </c>
      <c r="F17" s="5" t="s">
        <v>215</v>
      </c>
    </row>
    <row r="18" spans="1:6" x14ac:dyDescent="0.25">
      <c r="A18" s="5">
        <v>15</v>
      </c>
      <c r="B18" s="5" t="s">
        <v>214</v>
      </c>
      <c r="C18" s="5">
        <v>0</v>
      </c>
      <c r="D18" s="5">
        <v>0</v>
      </c>
      <c r="E18" s="5" t="s">
        <v>212</v>
      </c>
      <c r="F18" s="5" t="s">
        <v>215</v>
      </c>
    </row>
    <row r="19" spans="1:6" x14ac:dyDescent="0.25">
      <c r="A19" s="5">
        <v>16</v>
      </c>
      <c r="B19" s="5" t="s">
        <v>214</v>
      </c>
      <c r="C19" s="5">
        <v>24.9</v>
      </c>
      <c r="D19" s="5">
        <v>0</v>
      </c>
      <c r="E19" s="5" t="s">
        <v>212</v>
      </c>
      <c r="F19" s="5" t="s">
        <v>215</v>
      </c>
    </row>
    <row r="20" spans="1:6" x14ac:dyDescent="0.25">
      <c r="A20" s="5">
        <v>17</v>
      </c>
      <c r="B20" s="5" t="s">
        <v>214</v>
      </c>
      <c r="C20" s="5">
        <v>73.55</v>
      </c>
      <c r="D20" s="5">
        <v>0</v>
      </c>
      <c r="E20" s="5" t="s">
        <v>212</v>
      </c>
      <c r="F20" s="5" t="s">
        <v>215</v>
      </c>
    </row>
    <row r="21" spans="1:6" x14ac:dyDescent="0.25">
      <c r="A21" s="5">
        <v>18</v>
      </c>
      <c r="B21" s="5" t="s">
        <v>214</v>
      </c>
      <c r="C21" s="5">
        <v>0</v>
      </c>
      <c r="D21" s="5">
        <v>0</v>
      </c>
      <c r="E21" s="5" t="s">
        <v>212</v>
      </c>
      <c r="F21" s="5" t="s">
        <v>215</v>
      </c>
    </row>
    <row r="22" spans="1:6" x14ac:dyDescent="0.25">
      <c r="A22" s="5">
        <v>19</v>
      </c>
      <c r="B22" s="5" t="s">
        <v>214</v>
      </c>
      <c r="C22" s="5">
        <v>0</v>
      </c>
      <c r="D22" s="5">
        <v>0</v>
      </c>
      <c r="E22" s="5" t="s">
        <v>212</v>
      </c>
      <c r="F22" s="5" t="s">
        <v>215</v>
      </c>
    </row>
    <row r="23" spans="1:6" x14ac:dyDescent="0.25">
      <c r="A23" s="5">
        <v>20</v>
      </c>
      <c r="B23" s="5" t="s">
        <v>214</v>
      </c>
      <c r="C23" s="5">
        <v>0</v>
      </c>
      <c r="D23" s="5">
        <v>0</v>
      </c>
      <c r="E23" s="5" t="s">
        <v>212</v>
      </c>
      <c r="F23" s="5" t="s">
        <v>215</v>
      </c>
    </row>
    <row r="24" spans="1:6" x14ac:dyDescent="0.25">
      <c r="A24" s="5">
        <v>21</v>
      </c>
      <c r="B24" s="5" t="s">
        <v>214</v>
      </c>
      <c r="C24" s="5">
        <v>0</v>
      </c>
      <c r="D24" s="5">
        <v>0</v>
      </c>
      <c r="E24" s="5" t="s">
        <v>212</v>
      </c>
      <c r="F24" s="5" t="s">
        <v>215</v>
      </c>
    </row>
    <row r="25" spans="1:6" x14ac:dyDescent="0.25">
      <c r="A25" s="5">
        <v>22</v>
      </c>
      <c r="B25" s="5" t="s">
        <v>214</v>
      </c>
      <c r="C25" s="5">
        <v>0</v>
      </c>
      <c r="D25" s="5">
        <v>0</v>
      </c>
      <c r="E25" s="5" t="s">
        <v>212</v>
      </c>
      <c r="F25" s="5" t="s">
        <v>215</v>
      </c>
    </row>
    <row r="26" spans="1:6" x14ac:dyDescent="0.25">
      <c r="A26" s="5">
        <v>23</v>
      </c>
      <c r="B26" s="5" t="s">
        <v>214</v>
      </c>
      <c r="C26" s="5">
        <v>0</v>
      </c>
      <c r="D26" s="5">
        <v>0</v>
      </c>
      <c r="E26" s="5" t="s">
        <v>212</v>
      </c>
      <c r="F26" s="5" t="s">
        <v>215</v>
      </c>
    </row>
    <row r="27" spans="1:6" x14ac:dyDescent="0.25">
      <c r="A27" s="5">
        <v>24</v>
      </c>
      <c r="B27" s="5" t="s">
        <v>214</v>
      </c>
      <c r="C27" s="5">
        <v>0</v>
      </c>
      <c r="D27" s="5">
        <v>0</v>
      </c>
      <c r="E27" s="5" t="s">
        <v>212</v>
      </c>
      <c r="F27" s="5" t="s">
        <v>215</v>
      </c>
    </row>
    <row r="28" spans="1:6" x14ac:dyDescent="0.25">
      <c r="A28" s="5">
        <v>25</v>
      </c>
      <c r="B28" s="5" t="s">
        <v>214</v>
      </c>
      <c r="C28" s="5">
        <v>0</v>
      </c>
      <c r="D28" s="5">
        <v>0</v>
      </c>
      <c r="E28" s="5" t="s">
        <v>212</v>
      </c>
      <c r="F28" s="5" t="s">
        <v>215</v>
      </c>
    </row>
    <row r="29" spans="1:6" x14ac:dyDescent="0.25">
      <c r="A29" s="5">
        <v>26</v>
      </c>
      <c r="B29" s="5" t="s">
        <v>214</v>
      </c>
      <c r="C29" s="5">
        <v>0</v>
      </c>
      <c r="D29" s="5">
        <v>0</v>
      </c>
      <c r="E29" s="5" t="s">
        <v>212</v>
      </c>
      <c r="F29" s="5" t="s">
        <v>215</v>
      </c>
    </row>
    <row r="30" spans="1:6" x14ac:dyDescent="0.25">
      <c r="A30" s="5">
        <v>27</v>
      </c>
      <c r="B30" s="5" t="s">
        <v>214</v>
      </c>
      <c r="C30" s="5">
        <v>24.9</v>
      </c>
      <c r="D30" s="5">
        <v>0</v>
      </c>
      <c r="E30" s="5" t="s">
        <v>212</v>
      </c>
      <c r="F30" s="5" t="s">
        <v>215</v>
      </c>
    </row>
    <row r="31" spans="1:6" x14ac:dyDescent="0.25">
      <c r="A31" s="5">
        <v>28</v>
      </c>
      <c r="B31" s="5" t="s">
        <v>214</v>
      </c>
      <c r="C31" s="5">
        <v>0</v>
      </c>
      <c r="D31" s="5">
        <v>0</v>
      </c>
      <c r="E31" s="5" t="s">
        <v>212</v>
      </c>
      <c r="F31" s="5" t="s">
        <v>215</v>
      </c>
    </row>
    <row r="32" spans="1:6" x14ac:dyDescent="0.25">
      <c r="A32" s="5">
        <v>29</v>
      </c>
      <c r="B32" s="5" t="s">
        <v>214</v>
      </c>
      <c r="C32" s="5">
        <v>0</v>
      </c>
      <c r="D32" s="5">
        <v>0</v>
      </c>
      <c r="E32" s="5" t="s">
        <v>212</v>
      </c>
      <c r="F32" s="5" t="s">
        <v>215</v>
      </c>
    </row>
    <row r="33" spans="1:6" x14ac:dyDescent="0.25">
      <c r="A33" s="5">
        <v>30</v>
      </c>
      <c r="B33" s="5" t="s">
        <v>214</v>
      </c>
      <c r="C33" s="5">
        <v>0</v>
      </c>
      <c r="D33" s="5">
        <v>0</v>
      </c>
      <c r="E33" s="5" t="s">
        <v>212</v>
      </c>
      <c r="F33" s="5" t="s">
        <v>215</v>
      </c>
    </row>
    <row r="34" spans="1:6" x14ac:dyDescent="0.25">
      <c r="A34" s="5">
        <v>31</v>
      </c>
      <c r="B34" s="5" t="s">
        <v>214</v>
      </c>
      <c r="C34" s="5">
        <v>0</v>
      </c>
      <c r="D34" s="5">
        <v>0</v>
      </c>
      <c r="E34" s="5" t="s">
        <v>212</v>
      </c>
      <c r="F34" s="5" t="s">
        <v>215</v>
      </c>
    </row>
    <row r="35" spans="1:6" x14ac:dyDescent="0.25">
      <c r="A35" s="5">
        <v>32</v>
      </c>
      <c r="B35" s="5" t="s">
        <v>214</v>
      </c>
      <c r="C35" s="5">
        <v>0</v>
      </c>
      <c r="D35" s="5">
        <v>0</v>
      </c>
      <c r="E35" s="5" t="s">
        <v>212</v>
      </c>
      <c r="F35" s="5" t="s">
        <v>215</v>
      </c>
    </row>
    <row r="36" spans="1:6" x14ac:dyDescent="0.25">
      <c r="A36" s="5">
        <v>33</v>
      </c>
      <c r="B36" s="5" t="s">
        <v>214</v>
      </c>
      <c r="C36" s="5">
        <v>0</v>
      </c>
      <c r="D36" s="5">
        <v>0</v>
      </c>
      <c r="E36" s="5" t="s">
        <v>212</v>
      </c>
      <c r="F36" s="5" t="s">
        <v>215</v>
      </c>
    </row>
    <row r="37" spans="1:6" x14ac:dyDescent="0.25">
      <c r="A37" s="5">
        <v>34</v>
      </c>
      <c r="B37" s="5" t="s">
        <v>214</v>
      </c>
      <c r="C37" s="5">
        <v>0</v>
      </c>
      <c r="D37" s="5">
        <v>0</v>
      </c>
      <c r="E37" s="5" t="s">
        <v>212</v>
      </c>
      <c r="F37" s="5" t="s">
        <v>215</v>
      </c>
    </row>
    <row r="38" spans="1:6" x14ac:dyDescent="0.25">
      <c r="A38" s="5">
        <v>35</v>
      </c>
      <c r="B38" s="5" t="s">
        <v>214</v>
      </c>
      <c r="C38" s="5">
        <v>0</v>
      </c>
      <c r="D38" s="5">
        <v>0</v>
      </c>
      <c r="E38" s="5" t="s">
        <v>212</v>
      </c>
      <c r="F38" s="5" t="s">
        <v>215</v>
      </c>
    </row>
    <row r="39" spans="1:6" x14ac:dyDescent="0.25">
      <c r="A39" s="5">
        <v>36</v>
      </c>
      <c r="B39" s="5" t="s">
        <v>214</v>
      </c>
      <c r="C39" s="5">
        <v>29.75</v>
      </c>
      <c r="D39" s="5">
        <v>0</v>
      </c>
      <c r="E39" s="5" t="s">
        <v>212</v>
      </c>
      <c r="F39" s="5" t="s">
        <v>215</v>
      </c>
    </row>
    <row r="40" spans="1:6" x14ac:dyDescent="0.25">
      <c r="A40" s="5">
        <v>37</v>
      </c>
      <c r="B40" s="5" t="s">
        <v>214</v>
      </c>
      <c r="C40" s="5">
        <v>0</v>
      </c>
      <c r="D40" s="5">
        <v>0</v>
      </c>
      <c r="E40" s="5" t="s">
        <v>212</v>
      </c>
      <c r="F40" s="5" t="s">
        <v>215</v>
      </c>
    </row>
    <row r="41" spans="1:6" x14ac:dyDescent="0.25">
      <c r="A41" s="5">
        <v>38</v>
      </c>
      <c r="B41" s="5" t="s">
        <v>214</v>
      </c>
      <c r="C41" s="5">
        <v>0</v>
      </c>
      <c r="D41" s="5">
        <v>0</v>
      </c>
      <c r="E41" s="5" t="s">
        <v>212</v>
      </c>
      <c r="F41" s="5" t="s">
        <v>215</v>
      </c>
    </row>
    <row r="42" spans="1:6" x14ac:dyDescent="0.25">
      <c r="A42" s="5">
        <v>39</v>
      </c>
      <c r="B42" s="5" t="s">
        <v>214</v>
      </c>
      <c r="C42" s="5">
        <v>0</v>
      </c>
      <c r="D42" s="5">
        <v>0</v>
      </c>
      <c r="E42" s="5" t="s">
        <v>212</v>
      </c>
      <c r="F42" s="5" t="s">
        <v>215</v>
      </c>
    </row>
    <row r="43" spans="1:6" x14ac:dyDescent="0.25">
      <c r="A43" s="5">
        <v>40</v>
      </c>
      <c r="B43" s="5" t="s">
        <v>214</v>
      </c>
      <c r="C43" s="5">
        <v>0</v>
      </c>
      <c r="D43" s="5">
        <v>0</v>
      </c>
      <c r="E43" s="5" t="s">
        <v>212</v>
      </c>
      <c r="F43" s="5" t="s">
        <v>215</v>
      </c>
    </row>
    <row r="44" spans="1:6" x14ac:dyDescent="0.25">
      <c r="A44" s="5">
        <v>41</v>
      </c>
      <c r="B44" s="5" t="s">
        <v>214</v>
      </c>
      <c r="C44" s="5">
        <v>0</v>
      </c>
      <c r="D44" s="5">
        <v>0</v>
      </c>
      <c r="E44" s="5" t="s">
        <v>212</v>
      </c>
      <c r="F44" s="5" t="s">
        <v>215</v>
      </c>
    </row>
    <row r="45" spans="1:6" x14ac:dyDescent="0.25">
      <c r="A45" s="5">
        <v>42</v>
      </c>
      <c r="B45" s="5" t="s">
        <v>214</v>
      </c>
      <c r="C45" s="5">
        <v>0</v>
      </c>
      <c r="D45" s="5">
        <v>0</v>
      </c>
      <c r="E45" s="5" t="s">
        <v>212</v>
      </c>
      <c r="F45" s="5" t="s">
        <v>215</v>
      </c>
    </row>
    <row r="46" spans="1:6" x14ac:dyDescent="0.25">
      <c r="A46" s="5">
        <v>43</v>
      </c>
      <c r="B46" s="5" t="s">
        <v>214</v>
      </c>
      <c r="C46" s="5">
        <v>73.55</v>
      </c>
      <c r="D46" s="5">
        <v>0</v>
      </c>
      <c r="E46" s="5" t="s">
        <v>212</v>
      </c>
      <c r="F46" s="5" t="s">
        <v>215</v>
      </c>
    </row>
    <row r="47" spans="1:6" x14ac:dyDescent="0.25">
      <c r="A47" s="5">
        <v>44</v>
      </c>
      <c r="B47" s="5" t="s">
        <v>214</v>
      </c>
      <c r="C47" s="5">
        <v>0</v>
      </c>
      <c r="D47" s="5">
        <v>0</v>
      </c>
      <c r="E47" s="5" t="s">
        <v>212</v>
      </c>
      <c r="F47" s="5" t="s">
        <v>215</v>
      </c>
    </row>
    <row r="48" spans="1:6" x14ac:dyDescent="0.25">
      <c r="A48" s="5">
        <v>45</v>
      </c>
      <c r="B48" s="5" t="s">
        <v>214</v>
      </c>
      <c r="C48" s="5">
        <v>24.9</v>
      </c>
      <c r="D48" s="5">
        <v>0</v>
      </c>
      <c r="E48" s="5" t="s">
        <v>212</v>
      </c>
      <c r="F48" s="5" t="s">
        <v>215</v>
      </c>
    </row>
    <row r="49" spans="1:6" x14ac:dyDescent="0.25">
      <c r="A49" s="5">
        <v>46</v>
      </c>
      <c r="B49" s="5" t="s">
        <v>214</v>
      </c>
      <c r="C49" s="5">
        <v>0</v>
      </c>
      <c r="D49" s="5">
        <v>0</v>
      </c>
      <c r="E49" s="5" t="s">
        <v>212</v>
      </c>
      <c r="F49" s="5" t="s">
        <v>215</v>
      </c>
    </row>
    <row r="50" spans="1:6" x14ac:dyDescent="0.25">
      <c r="A50" s="5">
        <v>47</v>
      </c>
      <c r="B50" s="5" t="s">
        <v>214</v>
      </c>
      <c r="C50" s="5">
        <v>0</v>
      </c>
      <c r="D50" s="5">
        <v>0</v>
      </c>
      <c r="E50" s="5" t="s">
        <v>212</v>
      </c>
      <c r="F50" s="5" t="s">
        <v>215</v>
      </c>
    </row>
    <row r="51" spans="1:6" x14ac:dyDescent="0.25">
      <c r="A51" s="5">
        <v>48</v>
      </c>
      <c r="B51" s="5" t="s">
        <v>214</v>
      </c>
      <c r="C51" s="5">
        <v>0</v>
      </c>
      <c r="D51" s="5">
        <v>0</v>
      </c>
      <c r="E51" s="5" t="s">
        <v>212</v>
      </c>
      <c r="F51" s="5" t="s">
        <v>215</v>
      </c>
    </row>
    <row r="52" spans="1:6" x14ac:dyDescent="0.25">
      <c r="A52" s="5">
        <v>49</v>
      </c>
      <c r="B52" s="5" t="s">
        <v>214</v>
      </c>
      <c r="C52" s="5">
        <v>0</v>
      </c>
      <c r="D52" s="5">
        <v>0</v>
      </c>
      <c r="E52" s="5" t="s">
        <v>212</v>
      </c>
      <c r="F52" s="5" t="s">
        <v>215</v>
      </c>
    </row>
    <row r="53" spans="1:6" x14ac:dyDescent="0.25">
      <c r="A53" s="5">
        <v>50</v>
      </c>
      <c r="B53" s="5" t="s">
        <v>214</v>
      </c>
      <c r="C53" s="5">
        <v>44.35</v>
      </c>
      <c r="D53" s="5">
        <v>0</v>
      </c>
      <c r="E53" s="5" t="s">
        <v>212</v>
      </c>
      <c r="F53" s="5" t="s">
        <v>215</v>
      </c>
    </row>
    <row r="54" spans="1:6" x14ac:dyDescent="0.25">
      <c r="A54" s="5">
        <v>51</v>
      </c>
      <c r="B54" s="5" t="s">
        <v>214</v>
      </c>
      <c r="C54" s="5">
        <v>0</v>
      </c>
      <c r="D54" s="5">
        <v>0</v>
      </c>
      <c r="E54" s="5" t="s">
        <v>212</v>
      </c>
      <c r="F54" s="5" t="s">
        <v>215</v>
      </c>
    </row>
    <row r="55" spans="1:6" x14ac:dyDescent="0.25">
      <c r="A55" s="5">
        <v>52</v>
      </c>
      <c r="B55" s="5" t="s">
        <v>214</v>
      </c>
      <c r="C55" s="5">
        <v>24.9</v>
      </c>
      <c r="D55" s="5">
        <v>0</v>
      </c>
      <c r="E55" s="5" t="s">
        <v>212</v>
      </c>
      <c r="F55" s="5" t="s">
        <v>215</v>
      </c>
    </row>
    <row r="56" spans="1:6" x14ac:dyDescent="0.25">
      <c r="A56" s="5">
        <v>53</v>
      </c>
      <c r="B56" s="5" t="s">
        <v>214</v>
      </c>
      <c r="C56" s="5">
        <v>24.9</v>
      </c>
      <c r="D56" s="5">
        <v>0</v>
      </c>
      <c r="E56" s="5" t="s">
        <v>212</v>
      </c>
      <c r="F56" s="5" t="s">
        <v>215</v>
      </c>
    </row>
    <row r="57" spans="1:6" x14ac:dyDescent="0.25">
      <c r="A57" s="5">
        <v>54</v>
      </c>
      <c r="B57" s="5" t="s">
        <v>214</v>
      </c>
      <c r="C57" s="5">
        <v>0</v>
      </c>
      <c r="D57" s="5">
        <v>0</v>
      </c>
      <c r="E57" s="5" t="s">
        <v>212</v>
      </c>
      <c r="F57" s="5" t="s">
        <v>215</v>
      </c>
    </row>
    <row r="58" spans="1:6" x14ac:dyDescent="0.25">
      <c r="A58" s="5">
        <v>55</v>
      </c>
      <c r="B58" s="5" t="s">
        <v>214</v>
      </c>
      <c r="C58" s="5">
        <v>0</v>
      </c>
      <c r="D58" s="5">
        <v>0</v>
      </c>
      <c r="E58" s="5" t="s">
        <v>212</v>
      </c>
      <c r="F58" s="5" t="s">
        <v>215</v>
      </c>
    </row>
    <row r="59" spans="1:6" x14ac:dyDescent="0.25">
      <c r="A59" s="5">
        <v>56</v>
      </c>
      <c r="B59" s="5" t="s">
        <v>214</v>
      </c>
      <c r="C59" s="5">
        <v>24.9</v>
      </c>
      <c r="D59" s="5">
        <v>0</v>
      </c>
      <c r="E59" s="5" t="s">
        <v>212</v>
      </c>
      <c r="F59" s="5" t="s">
        <v>215</v>
      </c>
    </row>
    <row r="60" spans="1:6" x14ac:dyDescent="0.25">
      <c r="A60" s="5">
        <v>57</v>
      </c>
      <c r="B60" s="5" t="s">
        <v>214</v>
      </c>
      <c r="C60" s="5">
        <v>0</v>
      </c>
      <c r="D60" s="5">
        <v>0</v>
      </c>
      <c r="E60" s="5" t="s">
        <v>212</v>
      </c>
      <c r="F60" s="5" t="s">
        <v>215</v>
      </c>
    </row>
    <row r="61" spans="1:6" x14ac:dyDescent="0.25">
      <c r="A61" s="5">
        <v>58</v>
      </c>
      <c r="B61" s="5" t="s">
        <v>214</v>
      </c>
      <c r="C61" s="5">
        <v>44.35</v>
      </c>
      <c r="D61" s="5">
        <v>0</v>
      </c>
      <c r="E61" s="5" t="s">
        <v>212</v>
      </c>
      <c r="F61" s="5" t="s">
        <v>215</v>
      </c>
    </row>
    <row r="62" spans="1:6" x14ac:dyDescent="0.25">
      <c r="A62" s="5">
        <v>59</v>
      </c>
      <c r="B62" s="5" t="s">
        <v>214</v>
      </c>
      <c r="C62" s="5">
        <v>24.9</v>
      </c>
      <c r="D62" s="5">
        <v>0</v>
      </c>
      <c r="E62" s="5" t="s">
        <v>212</v>
      </c>
      <c r="F62" s="5" t="s">
        <v>215</v>
      </c>
    </row>
    <row r="63" spans="1:6" x14ac:dyDescent="0.25">
      <c r="A63" s="5">
        <v>60</v>
      </c>
      <c r="B63" s="5" t="s">
        <v>214</v>
      </c>
      <c r="C63" s="5">
        <v>24.9</v>
      </c>
      <c r="D63" s="5">
        <v>0</v>
      </c>
      <c r="E63" s="5" t="s">
        <v>212</v>
      </c>
      <c r="F63" s="5" t="s">
        <v>215</v>
      </c>
    </row>
    <row r="64" spans="1:6" x14ac:dyDescent="0.25">
      <c r="A64" s="5">
        <v>61</v>
      </c>
      <c r="B64" s="5" t="s">
        <v>214</v>
      </c>
      <c r="C64" s="5">
        <v>24.9</v>
      </c>
      <c r="D64" s="5">
        <v>0</v>
      </c>
      <c r="E64" s="5" t="s">
        <v>212</v>
      </c>
      <c r="F64" s="5" t="s">
        <v>215</v>
      </c>
    </row>
    <row r="65" spans="1:6" x14ac:dyDescent="0.25">
      <c r="A65" s="5">
        <v>62</v>
      </c>
      <c r="B65" s="5" t="s">
        <v>214</v>
      </c>
      <c r="C65" s="5">
        <v>24.9</v>
      </c>
      <c r="D65" s="5">
        <v>0</v>
      </c>
      <c r="E65" s="5" t="s">
        <v>212</v>
      </c>
      <c r="F65" s="5" t="s">
        <v>215</v>
      </c>
    </row>
    <row r="66" spans="1:6" x14ac:dyDescent="0.25">
      <c r="A66" s="5">
        <v>63</v>
      </c>
      <c r="B66" s="5" t="s">
        <v>214</v>
      </c>
      <c r="C66" s="5">
        <v>0</v>
      </c>
      <c r="D66" s="5">
        <v>0</v>
      </c>
      <c r="E66" s="5" t="s">
        <v>212</v>
      </c>
      <c r="F66" s="5" t="s">
        <v>215</v>
      </c>
    </row>
    <row r="67" spans="1:6" x14ac:dyDescent="0.25">
      <c r="A67" s="5">
        <v>64</v>
      </c>
      <c r="B67" s="5" t="s">
        <v>214</v>
      </c>
      <c r="C67" s="5">
        <v>24.9</v>
      </c>
      <c r="D67" s="5">
        <v>0</v>
      </c>
      <c r="E67" s="5" t="s">
        <v>212</v>
      </c>
      <c r="F67" s="5" t="s">
        <v>215</v>
      </c>
    </row>
    <row r="68" spans="1:6" x14ac:dyDescent="0.25">
      <c r="A68" s="5">
        <v>65</v>
      </c>
      <c r="B68" s="5" t="s">
        <v>214</v>
      </c>
      <c r="C68" s="5">
        <v>24.9</v>
      </c>
      <c r="D68" s="5">
        <v>0</v>
      </c>
      <c r="E68" s="5" t="s">
        <v>212</v>
      </c>
      <c r="F68" s="5" t="s">
        <v>215</v>
      </c>
    </row>
    <row r="69" spans="1:6" x14ac:dyDescent="0.25">
      <c r="A69" s="5">
        <v>66</v>
      </c>
      <c r="B69" s="5" t="s">
        <v>214</v>
      </c>
      <c r="C69" s="5">
        <v>0</v>
      </c>
      <c r="D69" s="5">
        <v>0</v>
      </c>
      <c r="E69" s="5" t="s">
        <v>212</v>
      </c>
      <c r="F69" s="5" t="s">
        <v>215</v>
      </c>
    </row>
    <row r="70" spans="1:6" x14ac:dyDescent="0.25">
      <c r="A70" s="5">
        <v>67</v>
      </c>
      <c r="B70" s="5" t="s">
        <v>214</v>
      </c>
      <c r="C70" s="5">
        <v>0</v>
      </c>
      <c r="D70" s="5">
        <v>0</v>
      </c>
      <c r="E70" s="5" t="s">
        <v>212</v>
      </c>
      <c r="F70" s="5" t="s">
        <v>215</v>
      </c>
    </row>
    <row r="71" spans="1:6" x14ac:dyDescent="0.25">
      <c r="A71" s="5">
        <v>68</v>
      </c>
      <c r="B71" s="5" t="s">
        <v>214</v>
      </c>
      <c r="C71" s="5">
        <v>2793.55</v>
      </c>
      <c r="D71" s="5">
        <v>0</v>
      </c>
      <c r="E71" s="5" t="s">
        <v>212</v>
      </c>
      <c r="F71" s="5" t="s">
        <v>215</v>
      </c>
    </row>
    <row r="72" spans="1:6" x14ac:dyDescent="0.25">
      <c r="A72" s="5">
        <v>69</v>
      </c>
      <c r="B72" s="5" t="s">
        <v>214</v>
      </c>
      <c r="C72" s="5">
        <v>4468.55</v>
      </c>
      <c r="D72" s="5">
        <v>0</v>
      </c>
      <c r="E72" s="5" t="s">
        <v>212</v>
      </c>
      <c r="F72" s="5" t="s">
        <v>215</v>
      </c>
    </row>
    <row r="73" spans="1:6" x14ac:dyDescent="0.25">
      <c r="A73" s="5">
        <v>70</v>
      </c>
      <c r="B73" s="5" t="s">
        <v>214</v>
      </c>
      <c r="C73" s="5">
        <v>3166.05</v>
      </c>
      <c r="D73" s="5">
        <v>0</v>
      </c>
      <c r="E73" s="5" t="s">
        <v>212</v>
      </c>
      <c r="F73" s="5" t="s">
        <v>215</v>
      </c>
    </row>
    <row r="74" spans="1:6" x14ac:dyDescent="0.25">
      <c r="A74" s="5">
        <v>71</v>
      </c>
      <c r="B74" s="5" t="s">
        <v>214</v>
      </c>
      <c r="C74" s="5">
        <v>2808.55</v>
      </c>
      <c r="D74" s="5">
        <v>0</v>
      </c>
      <c r="E74" s="5" t="s">
        <v>212</v>
      </c>
      <c r="F74" s="5" t="s">
        <v>215</v>
      </c>
    </row>
    <row r="75" spans="1:6" x14ac:dyDescent="0.25">
      <c r="A75" s="5">
        <v>72</v>
      </c>
      <c r="B75" s="5" t="s">
        <v>214</v>
      </c>
      <c r="C75" s="5">
        <v>4513.55</v>
      </c>
      <c r="D75" s="5">
        <v>0</v>
      </c>
      <c r="E75" s="5" t="s">
        <v>212</v>
      </c>
      <c r="F75" s="5" t="s">
        <v>215</v>
      </c>
    </row>
    <row r="76" spans="1:6" x14ac:dyDescent="0.25">
      <c r="A76" s="5">
        <v>73</v>
      </c>
      <c r="B76" s="5" t="s">
        <v>214</v>
      </c>
      <c r="C76" s="5">
        <v>4536.05</v>
      </c>
      <c r="D76" s="5">
        <v>0</v>
      </c>
      <c r="E76" s="5" t="s">
        <v>212</v>
      </c>
      <c r="F76" s="5" t="s">
        <v>215</v>
      </c>
    </row>
    <row r="77" spans="1:6" x14ac:dyDescent="0.25">
      <c r="A77" s="5">
        <v>74</v>
      </c>
      <c r="B77" s="5" t="s">
        <v>214</v>
      </c>
      <c r="C77" s="5">
        <v>4461.05</v>
      </c>
      <c r="D77" s="5">
        <v>0</v>
      </c>
      <c r="E77" s="5" t="s">
        <v>212</v>
      </c>
      <c r="F77" s="5" t="s">
        <v>215</v>
      </c>
    </row>
    <row r="78" spans="1:6" x14ac:dyDescent="0.25">
      <c r="A78" s="5">
        <v>75</v>
      </c>
      <c r="B78" s="5" t="s">
        <v>214</v>
      </c>
      <c r="C78" s="5">
        <v>2888.55</v>
      </c>
      <c r="D78" s="5">
        <v>0</v>
      </c>
      <c r="E78" s="5" t="s">
        <v>212</v>
      </c>
      <c r="F78" s="5" t="s">
        <v>215</v>
      </c>
    </row>
    <row r="79" spans="1:6" x14ac:dyDescent="0.25">
      <c r="A79" s="5">
        <v>76</v>
      </c>
      <c r="B79" s="5" t="s">
        <v>214</v>
      </c>
      <c r="C79" s="5">
        <v>4536.05</v>
      </c>
      <c r="D79" s="5">
        <v>0</v>
      </c>
      <c r="E79" s="5" t="s">
        <v>212</v>
      </c>
      <c r="F79" s="5" t="s">
        <v>215</v>
      </c>
    </row>
    <row r="80" spans="1:6" x14ac:dyDescent="0.25">
      <c r="A80" s="5">
        <v>77</v>
      </c>
      <c r="B80" s="5" t="s">
        <v>214</v>
      </c>
      <c r="C80" s="5">
        <v>3026.88</v>
      </c>
      <c r="D80" s="5">
        <v>0</v>
      </c>
      <c r="E80" s="5" t="s">
        <v>212</v>
      </c>
      <c r="F80" s="5" t="s">
        <v>215</v>
      </c>
    </row>
    <row r="81" spans="1:6" x14ac:dyDescent="0.25">
      <c r="A81" s="5">
        <v>78</v>
      </c>
      <c r="B81" s="5" t="s">
        <v>214</v>
      </c>
      <c r="C81" s="5">
        <v>1383.55</v>
      </c>
      <c r="D81" s="5">
        <v>0</v>
      </c>
      <c r="E81" s="5" t="s">
        <v>212</v>
      </c>
      <c r="F81" s="5" t="s">
        <v>215</v>
      </c>
    </row>
    <row r="82" spans="1:6" x14ac:dyDescent="0.25">
      <c r="A82" s="5">
        <v>79</v>
      </c>
      <c r="B82" s="5" t="s">
        <v>214</v>
      </c>
      <c r="C82" s="5">
        <v>73.55</v>
      </c>
      <c r="D82" s="5">
        <v>0</v>
      </c>
      <c r="E82" s="5" t="s">
        <v>212</v>
      </c>
      <c r="F82" s="5" t="s">
        <v>215</v>
      </c>
    </row>
    <row r="83" spans="1:6" x14ac:dyDescent="0.25">
      <c r="A83" s="5">
        <v>80</v>
      </c>
      <c r="B83" s="5" t="s">
        <v>214</v>
      </c>
      <c r="C83" s="5">
        <v>2776.05</v>
      </c>
      <c r="D83" s="5">
        <v>0</v>
      </c>
      <c r="E83" s="5" t="s">
        <v>212</v>
      </c>
      <c r="F83" s="5" t="s">
        <v>215</v>
      </c>
    </row>
    <row r="84" spans="1:6" x14ac:dyDescent="0.25">
      <c r="A84" s="5">
        <v>81</v>
      </c>
      <c r="B84" s="5" t="s">
        <v>214</v>
      </c>
      <c r="C84" s="5">
        <v>73.55</v>
      </c>
      <c r="D84" s="5">
        <v>0</v>
      </c>
      <c r="E84" s="5" t="s">
        <v>212</v>
      </c>
      <c r="F84" s="5" t="s">
        <v>215</v>
      </c>
    </row>
    <row r="85" spans="1:6" x14ac:dyDescent="0.25">
      <c r="A85" s="5">
        <v>82</v>
      </c>
      <c r="B85" s="5" t="s">
        <v>214</v>
      </c>
      <c r="C85" s="5">
        <v>3523.55</v>
      </c>
      <c r="D85" s="5">
        <v>0</v>
      </c>
      <c r="E85" s="5" t="s">
        <v>212</v>
      </c>
      <c r="F85" s="5" t="s">
        <v>215</v>
      </c>
    </row>
    <row r="86" spans="1:6" x14ac:dyDescent="0.25">
      <c r="A86" s="5">
        <v>83</v>
      </c>
      <c r="B86" s="5" t="s">
        <v>214</v>
      </c>
      <c r="C86" s="5">
        <v>2829.75</v>
      </c>
      <c r="D86" s="5">
        <v>0</v>
      </c>
      <c r="E86" s="5" t="s">
        <v>212</v>
      </c>
      <c r="F86" s="5" t="s">
        <v>215</v>
      </c>
    </row>
    <row r="87" spans="1:6" x14ac:dyDescent="0.25">
      <c r="A87" s="5">
        <v>84</v>
      </c>
      <c r="B87" s="5" t="s">
        <v>214</v>
      </c>
      <c r="C87" s="5">
        <v>3508.55</v>
      </c>
      <c r="D87" s="5">
        <v>0</v>
      </c>
      <c r="E87" s="5" t="s">
        <v>212</v>
      </c>
      <c r="F87" s="5" t="s">
        <v>215</v>
      </c>
    </row>
    <row r="88" spans="1:6" x14ac:dyDescent="0.25">
      <c r="A88" s="5">
        <v>85</v>
      </c>
      <c r="B88" s="5" t="s">
        <v>214</v>
      </c>
      <c r="C88" s="5">
        <v>44.35</v>
      </c>
      <c r="D88" s="5">
        <v>0</v>
      </c>
      <c r="E88" s="5" t="s">
        <v>212</v>
      </c>
      <c r="F88" s="5" t="s">
        <v>215</v>
      </c>
    </row>
    <row r="89" spans="1:6" x14ac:dyDescent="0.25">
      <c r="A89" s="5">
        <v>86</v>
      </c>
      <c r="B89" s="5" t="s">
        <v>214</v>
      </c>
      <c r="C89" s="5">
        <v>2702.4</v>
      </c>
      <c r="D89" s="5">
        <v>0</v>
      </c>
      <c r="E89" s="5" t="s">
        <v>212</v>
      </c>
      <c r="F89" s="5" t="s">
        <v>215</v>
      </c>
    </row>
    <row r="90" spans="1:6" x14ac:dyDescent="0.25">
      <c r="A90" s="5">
        <v>87</v>
      </c>
      <c r="B90" s="5" t="s">
        <v>214</v>
      </c>
      <c r="C90" s="5">
        <v>2846.05</v>
      </c>
      <c r="D90" s="5">
        <v>0</v>
      </c>
      <c r="E90" s="5" t="s">
        <v>212</v>
      </c>
      <c r="F90" s="5" t="s">
        <v>215</v>
      </c>
    </row>
    <row r="91" spans="1:6" x14ac:dyDescent="0.25">
      <c r="A91" s="5">
        <v>88</v>
      </c>
      <c r="B91" s="5" t="s">
        <v>214</v>
      </c>
      <c r="C91" s="5">
        <v>401.05</v>
      </c>
      <c r="D91" s="5">
        <v>0</v>
      </c>
      <c r="E91" s="5" t="s">
        <v>212</v>
      </c>
      <c r="F91" s="5" t="s">
        <v>215</v>
      </c>
    </row>
    <row r="92" spans="1:6" x14ac:dyDescent="0.25">
      <c r="A92" s="5">
        <v>89</v>
      </c>
      <c r="B92" s="5" t="s">
        <v>214</v>
      </c>
      <c r="C92" s="5">
        <v>4453.55</v>
      </c>
      <c r="D92" s="5">
        <v>0</v>
      </c>
      <c r="E92" s="5" t="s">
        <v>212</v>
      </c>
      <c r="F92" s="5" t="s">
        <v>215</v>
      </c>
    </row>
    <row r="93" spans="1:6" x14ac:dyDescent="0.25">
      <c r="A93" s="5">
        <v>90</v>
      </c>
      <c r="B93" s="5" t="s">
        <v>214</v>
      </c>
      <c r="C93" s="5">
        <v>73.55</v>
      </c>
      <c r="D93" s="5">
        <v>0</v>
      </c>
      <c r="E93" s="5" t="s">
        <v>212</v>
      </c>
      <c r="F93" s="5" t="s">
        <v>215</v>
      </c>
    </row>
    <row r="94" spans="1:6" x14ac:dyDescent="0.25">
      <c r="A94" s="5">
        <v>91</v>
      </c>
      <c r="B94" s="5" t="s">
        <v>214</v>
      </c>
      <c r="C94" s="5">
        <v>4476.3499999999995</v>
      </c>
      <c r="D94" s="5">
        <v>0</v>
      </c>
      <c r="E94" s="5" t="s">
        <v>212</v>
      </c>
      <c r="F94" s="5" t="s">
        <v>215</v>
      </c>
    </row>
    <row r="95" spans="1:6" x14ac:dyDescent="0.25">
      <c r="A95" s="5">
        <v>92</v>
      </c>
      <c r="B95" s="5" t="s">
        <v>214</v>
      </c>
      <c r="C95" s="5">
        <v>3141.25</v>
      </c>
      <c r="D95" s="5">
        <v>0</v>
      </c>
      <c r="E95" s="5" t="s">
        <v>212</v>
      </c>
      <c r="F95" s="5" t="s">
        <v>215</v>
      </c>
    </row>
    <row r="96" spans="1:6" x14ac:dyDescent="0.25">
      <c r="A96" s="5">
        <v>93</v>
      </c>
      <c r="B96" s="5" t="s">
        <v>214</v>
      </c>
      <c r="C96" s="5">
        <v>1441</v>
      </c>
      <c r="D96" s="5">
        <v>0</v>
      </c>
      <c r="E96" s="5" t="s">
        <v>212</v>
      </c>
      <c r="F96" s="5" t="s">
        <v>215</v>
      </c>
    </row>
    <row r="97" spans="1:6" x14ac:dyDescent="0.25">
      <c r="A97" s="5">
        <v>94</v>
      </c>
      <c r="B97" s="5" t="s">
        <v>214</v>
      </c>
      <c r="C97" s="5">
        <v>1537.07</v>
      </c>
      <c r="D97" s="5">
        <v>0</v>
      </c>
      <c r="E97" s="5" t="s">
        <v>212</v>
      </c>
      <c r="F97" s="5" t="s">
        <v>215</v>
      </c>
    </row>
    <row r="98" spans="1:6" x14ac:dyDescent="0.25">
      <c r="A98" s="5">
        <v>95</v>
      </c>
      <c r="B98" s="5" t="s">
        <v>214</v>
      </c>
      <c r="C98" s="5">
        <v>3201.25</v>
      </c>
      <c r="D98" s="5">
        <v>0</v>
      </c>
      <c r="E98" s="5" t="s">
        <v>212</v>
      </c>
      <c r="F98" s="5" t="s">
        <v>215</v>
      </c>
    </row>
    <row r="99" spans="1:6" x14ac:dyDescent="0.25">
      <c r="A99" s="5">
        <v>96</v>
      </c>
      <c r="B99" s="5" t="s">
        <v>214</v>
      </c>
      <c r="C99" s="5">
        <v>3119.1499999999996</v>
      </c>
      <c r="D99" s="5">
        <v>0</v>
      </c>
      <c r="E99" s="5" t="s">
        <v>212</v>
      </c>
      <c r="F99" s="5" t="s">
        <v>215</v>
      </c>
    </row>
    <row r="100" spans="1:6" x14ac:dyDescent="0.25">
      <c r="A100" s="5">
        <v>97</v>
      </c>
      <c r="B100" s="5" t="s">
        <v>214</v>
      </c>
      <c r="C100" s="5">
        <v>0</v>
      </c>
      <c r="D100" s="5">
        <v>0</v>
      </c>
      <c r="E100" s="5" t="s">
        <v>212</v>
      </c>
      <c r="F100" s="5" t="s">
        <v>215</v>
      </c>
    </row>
    <row r="101" spans="1:6" x14ac:dyDescent="0.25">
      <c r="A101" s="5">
        <v>98</v>
      </c>
      <c r="B101" s="5" t="s">
        <v>214</v>
      </c>
      <c r="C101" s="5">
        <v>29.75</v>
      </c>
      <c r="D101" s="5">
        <v>0</v>
      </c>
      <c r="E101" s="5" t="s">
        <v>212</v>
      </c>
      <c r="F101" s="5" t="s">
        <v>215</v>
      </c>
    </row>
    <row r="102" spans="1:6" x14ac:dyDescent="0.25">
      <c r="A102" s="5">
        <v>99</v>
      </c>
      <c r="B102" s="5" t="s">
        <v>214</v>
      </c>
      <c r="C102" s="5">
        <v>3345.6499999999996</v>
      </c>
      <c r="D102" s="5">
        <v>0</v>
      </c>
      <c r="E102" s="5" t="s">
        <v>212</v>
      </c>
      <c r="F102" s="5" t="s">
        <v>215</v>
      </c>
    </row>
    <row r="103" spans="1:6" x14ac:dyDescent="0.25">
      <c r="A103" s="5">
        <v>100</v>
      </c>
      <c r="B103" s="5" t="s">
        <v>214</v>
      </c>
      <c r="C103" s="5">
        <v>73.55</v>
      </c>
      <c r="D103" s="5">
        <v>0</v>
      </c>
      <c r="E103" s="5" t="s">
        <v>212</v>
      </c>
      <c r="F103" s="5" t="s">
        <v>215</v>
      </c>
    </row>
    <row r="104" spans="1:6" x14ac:dyDescent="0.25">
      <c r="A104" s="5">
        <v>101</v>
      </c>
      <c r="B104" s="5" t="s">
        <v>214</v>
      </c>
      <c r="C104" s="5">
        <v>3186.6499999999996</v>
      </c>
      <c r="D104" s="5">
        <v>0</v>
      </c>
      <c r="E104" s="5" t="s">
        <v>212</v>
      </c>
      <c r="F104" s="5" t="s">
        <v>215</v>
      </c>
    </row>
    <row r="105" spans="1:6" x14ac:dyDescent="0.25">
      <c r="A105" s="5">
        <v>102</v>
      </c>
      <c r="B105" s="5" t="s">
        <v>214</v>
      </c>
      <c r="C105" s="5">
        <v>2335.35</v>
      </c>
      <c r="D105" s="5">
        <v>0</v>
      </c>
      <c r="E105" s="5" t="s">
        <v>212</v>
      </c>
      <c r="F105" s="5" t="s">
        <v>215</v>
      </c>
    </row>
    <row r="106" spans="1:6" x14ac:dyDescent="0.25">
      <c r="A106" s="5">
        <v>103</v>
      </c>
      <c r="B106" s="5" t="s">
        <v>214</v>
      </c>
      <c r="C106" s="5">
        <v>58.95</v>
      </c>
      <c r="D106" s="5">
        <v>0</v>
      </c>
      <c r="E106" s="5" t="s">
        <v>212</v>
      </c>
      <c r="F106" s="5" t="s">
        <v>215</v>
      </c>
    </row>
    <row r="107" spans="1:6" x14ac:dyDescent="0.25">
      <c r="A107" s="5">
        <v>104</v>
      </c>
      <c r="B107" s="5" t="s">
        <v>214</v>
      </c>
      <c r="C107" s="5">
        <v>3163.75</v>
      </c>
      <c r="D107" s="5">
        <v>0</v>
      </c>
      <c r="E107" s="5" t="s">
        <v>212</v>
      </c>
      <c r="F107" s="5" t="s">
        <v>215</v>
      </c>
    </row>
    <row r="108" spans="1:6" x14ac:dyDescent="0.25">
      <c r="A108" s="5">
        <v>105</v>
      </c>
      <c r="B108" s="5" t="s">
        <v>214</v>
      </c>
      <c r="C108" s="5">
        <v>3503.1499999999996</v>
      </c>
      <c r="D108" s="5">
        <v>0</v>
      </c>
      <c r="E108" s="5" t="s">
        <v>212</v>
      </c>
      <c r="F108" s="5" t="s">
        <v>215</v>
      </c>
    </row>
    <row r="109" spans="1:6" x14ac:dyDescent="0.25">
      <c r="A109" s="5">
        <v>106</v>
      </c>
      <c r="B109" s="5" t="s">
        <v>214</v>
      </c>
      <c r="C109" s="5">
        <v>73.55</v>
      </c>
      <c r="D109" s="5">
        <v>0</v>
      </c>
      <c r="E109" s="5" t="s">
        <v>212</v>
      </c>
      <c r="F109" s="5" t="s">
        <v>215</v>
      </c>
    </row>
    <row r="110" spans="1:6" x14ac:dyDescent="0.25">
      <c r="A110" s="5">
        <v>107</v>
      </c>
      <c r="B110" s="5" t="s">
        <v>214</v>
      </c>
      <c r="C110" s="5">
        <v>2507.4500000000003</v>
      </c>
      <c r="D110" s="5">
        <v>0</v>
      </c>
      <c r="E110" s="5" t="s">
        <v>212</v>
      </c>
      <c r="F110" s="5" t="s">
        <v>215</v>
      </c>
    </row>
    <row r="111" spans="1:6" x14ac:dyDescent="0.25">
      <c r="A111" s="5">
        <v>108</v>
      </c>
      <c r="B111" s="5" t="s">
        <v>214</v>
      </c>
      <c r="C111" s="5">
        <v>1663.6499999999999</v>
      </c>
      <c r="D111" s="5">
        <v>0</v>
      </c>
      <c r="E111" s="5" t="s">
        <v>212</v>
      </c>
      <c r="F111" s="5" t="s">
        <v>215</v>
      </c>
    </row>
    <row r="112" spans="1:6" x14ac:dyDescent="0.25">
      <c r="A112" s="5">
        <v>109</v>
      </c>
      <c r="B112" s="5" t="s">
        <v>214</v>
      </c>
      <c r="C112" s="5">
        <v>2150.5500000000002</v>
      </c>
      <c r="D112" s="5">
        <v>0</v>
      </c>
      <c r="E112" s="5" t="s">
        <v>212</v>
      </c>
      <c r="F112" s="5" t="s">
        <v>215</v>
      </c>
    </row>
    <row r="113" spans="1:6" x14ac:dyDescent="0.25">
      <c r="A113" s="5">
        <v>110</v>
      </c>
      <c r="B113" s="5" t="s">
        <v>214</v>
      </c>
      <c r="C113" s="5">
        <v>2831.8500000000004</v>
      </c>
      <c r="D113" s="5">
        <v>0</v>
      </c>
      <c r="E113" s="5" t="s">
        <v>212</v>
      </c>
      <c r="F113" s="5" t="s">
        <v>215</v>
      </c>
    </row>
    <row r="114" spans="1:6" x14ac:dyDescent="0.25">
      <c r="A114" s="5">
        <v>111</v>
      </c>
      <c r="B114" s="5" t="s">
        <v>214</v>
      </c>
      <c r="C114" s="5">
        <v>2849.98</v>
      </c>
      <c r="D114" s="5">
        <v>0</v>
      </c>
      <c r="E114" s="5" t="s">
        <v>212</v>
      </c>
      <c r="F114" s="5" t="s">
        <v>215</v>
      </c>
    </row>
    <row r="115" spans="1:6" x14ac:dyDescent="0.25">
      <c r="A115" s="5">
        <v>112</v>
      </c>
      <c r="B115" s="5" t="s">
        <v>214</v>
      </c>
      <c r="C115" s="5">
        <v>3495.6499999999996</v>
      </c>
      <c r="D115" s="5">
        <v>0</v>
      </c>
      <c r="E115" s="5" t="s">
        <v>212</v>
      </c>
      <c r="F115" s="5" t="s">
        <v>215</v>
      </c>
    </row>
    <row r="116" spans="1:6" x14ac:dyDescent="0.25">
      <c r="A116" s="5">
        <v>113</v>
      </c>
      <c r="B116" s="5" t="s">
        <v>214</v>
      </c>
      <c r="C116" s="5">
        <v>2492.4499999999998</v>
      </c>
      <c r="D116" s="5">
        <v>0</v>
      </c>
      <c r="E116" s="5" t="s">
        <v>212</v>
      </c>
      <c r="F116" s="5" t="s">
        <v>215</v>
      </c>
    </row>
    <row r="117" spans="1:6" x14ac:dyDescent="0.25">
      <c r="A117" s="5">
        <v>114</v>
      </c>
      <c r="B117" s="5" t="s">
        <v>214</v>
      </c>
      <c r="C117" s="5">
        <v>0</v>
      </c>
      <c r="D117" s="5">
        <v>0</v>
      </c>
      <c r="E117" s="5" t="s">
        <v>212</v>
      </c>
      <c r="F117" s="5" t="s">
        <v>215</v>
      </c>
    </row>
    <row r="118" spans="1:6" x14ac:dyDescent="0.25">
      <c r="A118" s="5">
        <v>115</v>
      </c>
      <c r="B118" s="5" t="s">
        <v>214</v>
      </c>
      <c r="C118" s="5">
        <v>2335.35</v>
      </c>
      <c r="D118" s="5">
        <v>0</v>
      </c>
      <c r="E118" s="5" t="s">
        <v>212</v>
      </c>
      <c r="F118" s="5" t="s">
        <v>215</v>
      </c>
    </row>
    <row r="119" spans="1:6" x14ac:dyDescent="0.25">
      <c r="A119" s="5">
        <v>116</v>
      </c>
      <c r="B119" s="5" t="s">
        <v>214</v>
      </c>
      <c r="C119" s="5">
        <v>73.55</v>
      </c>
      <c r="D119" s="5">
        <v>0</v>
      </c>
      <c r="E119" s="5" t="s">
        <v>212</v>
      </c>
      <c r="F119" s="5" t="s">
        <v>215</v>
      </c>
    </row>
    <row r="120" spans="1:6" x14ac:dyDescent="0.25">
      <c r="A120" s="5">
        <v>117</v>
      </c>
      <c r="B120" s="5" t="s">
        <v>214</v>
      </c>
      <c r="C120" s="5">
        <v>73.55</v>
      </c>
      <c r="D120" s="5">
        <v>0</v>
      </c>
      <c r="E120" s="5" t="s">
        <v>212</v>
      </c>
      <c r="F120" s="5" t="s">
        <v>215</v>
      </c>
    </row>
    <row r="121" spans="1:6" x14ac:dyDescent="0.25">
      <c r="A121" s="5">
        <v>118</v>
      </c>
      <c r="B121" s="5" t="s">
        <v>214</v>
      </c>
      <c r="C121" s="5">
        <v>1781.45</v>
      </c>
      <c r="D121" s="5">
        <v>0</v>
      </c>
      <c r="E121" s="5" t="s">
        <v>212</v>
      </c>
      <c r="F121" s="5" t="s">
        <v>215</v>
      </c>
    </row>
    <row r="122" spans="1:6" x14ac:dyDescent="0.25">
      <c r="A122" s="5">
        <v>119</v>
      </c>
      <c r="B122" s="5" t="s">
        <v>214</v>
      </c>
      <c r="C122" s="5">
        <v>4831.7300000000005</v>
      </c>
      <c r="D122" s="5">
        <v>0</v>
      </c>
      <c r="E122" s="5" t="s">
        <v>212</v>
      </c>
      <c r="F122" s="5" t="s">
        <v>215</v>
      </c>
    </row>
    <row r="123" spans="1:6" x14ac:dyDescent="0.25">
      <c r="A123" s="5">
        <v>120</v>
      </c>
      <c r="B123" s="5" t="s">
        <v>214</v>
      </c>
      <c r="C123" s="5">
        <v>3099.3500000000004</v>
      </c>
      <c r="D123" s="5">
        <v>0</v>
      </c>
      <c r="E123" s="5" t="s">
        <v>212</v>
      </c>
      <c r="F123" s="5" t="s">
        <v>215</v>
      </c>
    </row>
    <row r="124" spans="1:6" x14ac:dyDescent="0.25">
      <c r="A124" s="5">
        <v>121</v>
      </c>
      <c r="B124" s="5" t="s">
        <v>214</v>
      </c>
      <c r="C124" s="5">
        <v>3144.3500000000004</v>
      </c>
      <c r="D124" s="5">
        <v>0</v>
      </c>
      <c r="E124" s="5" t="s">
        <v>212</v>
      </c>
      <c r="F124" s="5" t="s">
        <v>215</v>
      </c>
    </row>
    <row r="125" spans="1:6" x14ac:dyDescent="0.25">
      <c r="A125" s="5">
        <v>122</v>
      </c>
      <c r="B125" s="5" t="s">
        <v>214</v>
      </c>
      <c r="C125" s="5">
        <v>4462.25</v>
      </c>
      <c r="D125" s="5">
        <v>0</v>
      </c>
      <c r="E125" s="5" t="s">
        <v>212</v>
      </c>
      <c r="F125" s="5" t="s">
        <v>215</v>
      </c>
    </row>
    <row r="126" spans="1:6" x14ac:dyDescent="0.25">
      <c r="A126" s="5">
        <v>123</v>
      </c>
      <c r="B126" s="5" t="s">
        <v>214</v>
      </c>
      <c r="C126" s="5">
        <v>2892.2100000000005</v>
      </c>
      <c r="D126" s="5">
        <v>0</v>
      </c>
      <c r="E126" s="5" t="s">
        <v>212</v>
      </c>
      <c r="F126" s="5" t="s">
        <v>215</v>
      </c>
    </row>
    <row r="127" spans="1:6" x14ac:dyDescent="0.25">
      <c r="A127" s="5">
        <v>124</v>
      </c>
      <c r="B127" s="5" t="s">
        <v>214</v>
      </c>
      <c r="C127" s="5">
        <v>24.9</v>
      </c>
      <c r="D127" s="5">
        <v>0</v>
      </c>
      <c r="E127" s="5" t="s">
        <v>212</v>
      </c>
      <c r="F127" s="5" t="s">
        <v>215</v>
      </c>
    </row>
    <row r="128" spans="1:6" x14ac:dyDescent="0.25">
      <c r="A128" s="5">
        <v>125</v>
      </c>
      <c r="B128" s="5" t="s">
        <v>214</v>
      </c>
      <c r="C128" s="5">
        <v>2941.8500000000004</v>
      </c>
      <c r="D128" s="5">
        <v>0</v>
      </c>
      <c r="E128" s="5" t="s">
        <v>212</v>
      </c>
      <c r="F128" s="5" t="s">
        <v>215</v>
      </c>
    </row>
    <row r="129" spans="1:6" x14ac:dyDescent="0.25">
      <c r="A129" s="5">
        <v>126</v>
      </c>
      <c r="B129" s="5" t="s">
        <v>214</v>
      </c>
      <c r="C129" s="5">
        <v>4422.25</v>
      </c>
      <c r="D129" s="5">
        <v>0</v>
      </c>
      <c r="E129" s="5" t="s">
        <v>212</v>
      </c>
      <c r="F129" s="5" t="s">
        <v>215</v>
      </c>
    </row>
    <row r="130" spans="1:6" x14ac:dyDescent="0.25">
      <c r="A130" s="5">
        <v>127</v>
      </c>
      <c r="B130" s="5" t="s">
        <v>214</v>
      </c>
      <c r="C130" s="5">
        <v>2000.6</v>
      </c>
      <c r="D130" s="5">
        <v>0</v>
      </c>
      <c r="E130" s="5" t="s">
        <v>212</v>
      </c>
      <c r="F130" s="5" t="s">
        <v>215</v>
      </c>
    </row>
    <row r="131" spans="1:6" x14ac:dyDescent="0.25">
      <c r="A131" s="5">
        <v>128</v>
      </c>
      <c r="B131" s="5" t="s">
        <v>214</v>
      </c>
      <c r="C131" s="5">
        <v>3371.3300000000004</v>
      </c>
      <c r="D131" s="5">
        <v>0</v>
      </c>
      <c r="E131" s="5" t="s">
        <v>212</v>
      </c>
      <c r="F131" s="5" t="s">
        <v>215</v>
      </c>
    </row>
    <row r="132" spans="1:6" x14ac:dyDescent="0.25">
      <c r="A132" s="5">
        <v>129</v>
      </c>
      <c r="B132" s="5" t="s">
        <v>214</v>
      </c>
      <c r="C132" s="5">
        <v>4454.75</v>
      </c>
      <c r="D132" s="5">
        <v>0</v>
      </c>
      <c r="E132" s="5" t="s">
        <v>212</v>
      </c>
      <c r="F132" s="5" t="s">
        <v>215</v>
      </c>
    </row>
    <row r="133" spans="1:6" x14ac:dyDescent="0.25">
      <c r="A133" s="5">
        <v>130</v>
      </c>
      <c r="B133" s="5" t="s">
        <v>214</v>
      </c>
      <c r="C133" s="5">
        <v>3406.3300000000004</v>
      </c>
      <c r="D133" s="5">
        <v>0</v>
      </c>
      <c r="E133" s="5" t="s">
        <v>212</v>
      </c>
      <c r="F133" s="5" t="s">
        <v>215</v>
      </c>
    </row>
    <row r="134" spans="1:6" x14ac:dyDescent="0.25">
      <c r="A134" s="5">
        <v>131</v>
      </c>
      <c r="B134" s="5" t="s">
        <v>214</v>
      </c>
      <c r="C134" s="5">
        <v>3406.3300000000004</v>
      </c>
      <c r="D134" s="5">
        <v>0</v>
      </c>
      <c r="E134" s="5" t="s">
        <v>212</v>
      </c>
      <c r="F134" s="5" t="s">
        <v>215</v>
      </c>
    </row>
    <row r="135" spans="1:6" x14ac:dyDescent="0.25">
      <c r="A135" s="5">
        <v>132</v>
      </c>
      <c r="B135" s="5" t="s">
        <v>214</v>
      </c>
      <c r="C135" s="5">
        <v>4394.75</v>
      </c>
      <c r="D135" s="5">
        <v>0</v>
      </c>
      <c r="E135" s="5" t="s">
        <v>212</v>
      </c>
      <c r="F135" s="5" t="s">
        <v>215</v>
      </c>
    </row>
    <row r="136" spans="1:6" x14ac:dyDescent="0.25">
      <c r="A136" s="5">
        <v>133</v>
      </c>
      <c r="B136" s="5" t="s">
        <v>214</v>
      </c>
      <c r="C136" s="5">
        <v>4417.25</v>
      </c>
      <c r="D136" s="5">
        <v>0</v>
      </c>
      <c r="E136" s="5" t="s">
        <v>212</v>
      </c>
      <c r="F136" s="5" t="s">
        <v>215</v>
      </c>
    </row>
    <row r="137" spans="1:6" x14ac:dyDescent="0.25">
      <c r="A137" s="5">
        <v>134</v>
      </c>
      <c r="B137" s="5" t="s">
        <v>214</v>
      </c>
      <c r="C137" s="5">
        <v>0</v>
      </c>
      <c r="D137" s="5">
        <v>0</v>
      </c>
      <c r="E137" s="5" t="s">
        <v>212</v>
      </c>
      <c r="F137" s="5" t="s">
        <v>215</v>
      </c>
    </row>
    <row r="138" spans="1:6" x14ac:dyDescent="0.25">
      <c r="A138" s="5">
        <v>135</v>
      </c>
      <c r="B138" s="5" t="s">
        <v>214</v>
      </c>
      <c r="C138" s="5">
        <v>44.35</v>
      </c>
      <c r="D138" s="5">
        <v>0</v>
      </c>
      <c r="E138" s="5" t="s">
        <v>212</v>
      </c>
      <c r="F138" s="5" t="s">
        <v>215</v>
      </c>
    </row>
    <row r="139" spans="1:6" x14ac:dyDescent="0.25">
      <c r="A139" s="5">
        <v>136</v>
      </c>
      <c r="B139" s="5" t="s">
        <v>214</v>
      </c>
      <c r="C139" s="5">
        <v>392.98</v>
      </c>
      <c r="D139" s="5">
        <v>0</v>
      </c>
      <c r="E139" s="5" t="s">
        <v>212</v>
      </c>
      <c r="F139" s="5" t="s">
        <v>215</v>
      </c>
    </row>
    <row r="140" spans="1:6" x14ac:dyDescent="0.25">
      <c r="A140" s="5">
        <v>137</v>
      </c>
      <c r="B140" s="5" t="s">
        <v>214</v>
      </c>
      <c r="C140" s="5">
        <v>3147.03</v>
      </c>
      <c r="D140" s="5">
        <v>0</v>
      </c>
      <c r="E140" s="5" t="s">
        <v>212</v>
      </c>
      <c r="F140" s="5" t="s">
        <v>215</v>
      </c>
    </row>
    <row r="141" spans="1:6" x14ac:dyDescent="0.25">
      <c r="A141" s="5">
        <v>138</v>
      </c>
      <c r="B141" s="5" t="s">
        <v>214</v>
      </c>
      <c r="C141" s="5">
        <v>0</v>
      </c>
      <c r="D141" s="5">
        <v>0</v>
      </c>
      <c r="E141" s="5" t="s">
        <v>212</v>
      </c>
      <c r="F141" s="5" t="s">
        <v>215</v>
      </c>
    </row>
    <row r="142" spans="1:6" x14ac:dyDescent="0.25">
      <c r="A142" s="5">
        <v>139</v>
      </c>
      <c r="B142" s="5" t="s">
        <v>214</v>
      </c>
      <c r="C142" s="5">
        <v>392.98</v>
      </c>
      <c r="D142" s="5">
        <v>0</v>
      </c>
      <c r="E142" s="5" t="s">
        <v>212</v>
      </c>
      <c r="F142" s="5" t="s">
        <v>215</v>
      </c>
    </row>
    <row r="143" spans="1:6" x14ac:dyDescent="0.25">
      <c r="A143" s="5">
        <v>140</v>
      </c>
      <c r="B143" s="5" t="s">
        <v>214</v>
      </c>
      <c r="C143" s="5">
        <v>3842.8</v>
      </c>
      <c r="D143" s="5">
        <v>0</v>
      </c>
      <c r="E143" s="5" t="s">
        <v>212</v>
      </c>
      <c r="F143" s="5" t="s">
        <v>215</v>
      </c>
    </row>
    <row r="144" spans="1:6" x14ac:dyDescent="0.25">
      <c r="A144" s="5">
        <v>141</v>
      </c>
      <c r="B144" s="5" t="s">
        <v>214</v>
      </c>
      <c r="C144" s="5">
        <v>392.98</v>
      </c>
      <c r="D144" s="5">
        <v>0</v>
      </c>
      <c r="E144" s="5" t="s">
        <v>212</v>
      </c>
      <c r="F144" s="5" t="s">
        <v>215</v>
      </c>
    </row>
    <row r="145" spans="1:6" x14ac:dyDescent="0.25">
      <c r="A145" s="5">
        <v>142</v>
      </c>
      <c r="B145" s="5" t="s">
        <v>214</v>
      </c>
      <c r="C145" s="5">
        <v>0</v>
      </c>
      <c r="D145" s="5">
        <v>0</v>
      </c>
      <c r="E145" s="5" t="s">
        <v>212</v>
      </c>
      <c r="F145" s="5" t="s">
        <v>215</v>
      </c>
    </row>
    <row r="146" spans="1:6" x14ac:dyDescent="0.25">
      <c r="A146" s="5">
        <v>143</v>
      </c>
      <c r="B146" s="5" t="s">
        <v>214</v>
      </c>
      <c r="C146" s="5">
        <v>0</v>
      </c>
      <c r="D146" s="5">
        <v>0</v>
      </c>
      <c r="E146" s="5" t="s">
        <v>212</v>
      </c>
      <c r="F146" s="5" t="s">
        <v>215</v>
      </c>
    </row>
    <row r="147" spans="1:6" x14ac:dyDescent="0.25">
      <c r="A147" s="5">
        <v>144</v>
      </c>
      <c r="B147" s="5" t="s">
        <v>214</v>
      </c>
      <c r="C147" s="5">
        <v>927.17</v>
      </c>
      <c r="D147" s="5">
        <v>0</v>
      </c>
      <c r="E147" s="5" t="s">
        <v>212</v>
      </c>
      <c r="F147" s="5" t="s">
        <v>215</v>
      </c>
    </row>
    <row r="148" spans="1:6" x14ac:dyDescent="0.25">
      <c r="A148" s="5">
        <v>145</v>
      </c>
      <c r="B148" s="5" t="s">
        <v>214</v>
      </c>
      <c r="C148" s="5">
        <v>1083.6199999999999</v>
      </c>
      <c r="D148" s="5">
        <v>0</v>
      </c>
      <c r="E148" s="5" t="s">
        <v>212</v>
      </c>
      <c r="F148" s="5" t="s">
        <v>215</v>
      </c>
    </row>
    <row r="149" spans="1:6" x14ac:dyDescent="0.25">
      <c r="A149" s="5">
        <v>146</v>
      </c>
      <c r="B149" s="5" t="s">
        <v>214</v>
      </c>
      <c r="C149" s="5">
        <v>1454.49</v>
      </c>
      <c r="D149" s="5">
        <v>0</v>
      </c>
      <c r="E149" s="5" t="s">
        <v>212</v>
      </c>
      <c r="F149" s="5" t="s">
        <v>215</v>
      </c>
    </row>
    <row r="150" spans="1:6" x14ac:dyDescent="0.25">
      <c r="A150" s="5">
        <v>147</v>
      </c>
      <c r="B150" s="5" t="s">
        <v>214</v>
      </c>
      <c r="C150" s="5">
        <v>2288.9399999999996</v>
      </c>
      <c r="D150" s="5">
        <v>0</v>
      </c>
      <c r="E150" s="5" t="s">
        <v>212</v>
      </c>
      <c r="F150" s="5" t="s">
        <v>215</v>
      </c>
    </row>
    <row r="151" spans="1:6" x14ac:dyDescent="0.25">
      <c r="A151" s="5">
        <v>148</v>
      </c>
      <c r="B151" s="5" t="s">
        <v>214</v>
      </c>
      <c r="C151" s="5">
        <v>2276.29</v>
      </c>
      <c r="D151" s="5">
        <v>0</v>
      </c>
      <c r="E151" s="5" t="s">
        <v>212</v>
      </c>
      <c r="F151" s="5" t="s">
        <v>215</v>
      </c>
    </row>
    <row r="152" spans="1:6" x14ac:dyDescent="0.25">
      <c r="A152" s="5">
        <v>149</v>
      </c>
      <c r="B152" s="5" t="s">
        <v>214</v>
      </c>
      <c r="C152" s="5">
        <v>2269.5499999999997</v>
      </c>
      <c r="D152" s="5">
        <v>0</v>
      </c>
      <c r="E152" s="5" t="s">
        <v>212</v>
      </c>
      <c r="F152" s="5" t="s">
        <v>215</v>
      </c>
    </row>
    <row r="153" spans="1:6" x14ac:dyDescent="0.25">
      <c r="A153" s="5">
        <v>150</v>
      </c>
      <c r="B153" s="5" t="s">
        <v>214</v>
      </c>
      <c r="C153" s="5">
        <v>2288.9399999999996</v>
      </c>
      <c r="D153" s="5">
        <v>0</v>
      </c>
      <c r="E153" s="5" t="s">
        <v>212</v>
      </c>
      <c r="F153" s="5" t="s">
        <v>215</v>
      </c>
    </row>
    <row r="154" spans="1:6" x14ac:dyDescent="0.25">
      <c r="A154" s="5">
        <v>151</v>
      </c>
      <c r="B154" s="5" t="s">
        <v>214</v>
      </c>
      <c r="C154" s="5">
        <v>25.78</v>
      </c>
      <c r="D154" s="5">
        <v>0</v>
      </c>
      <c r="E154" s="5" t="s">
        <v>212</v>
      </c>
      <c r="F154" s="5" t="s">
        <v>215</v>
      </c>
    </row>
    <row r="155" spans="1:6" x14ac:dyDescent="0.25">
      <c r="A155" s="5">
        <v>152</v>
      </c>
      <c r="B155" s="5" t="s">
        <v>214</v>
      </c>
      <c r="C155" s="5">
        <v>0</v>
      </c>
      <c r="D155" s="5">
        <v>0</v>
      </c>
      <c r="E155" s="5" t="s">
        <v>212</v>
      </c>
      <c r="F155" s="5" t="s">
        <v>215</v>
      </c>
    </row>
    <row r="156" spans="1:6" x14ac:dyDescent="0.25">
      <c r="A156" s="5">
        <v>153</v>
      </c>
      <c r="B156" s="5" t="s">
        <v>214</v>
      </c>
      <c r="C156" s="5">
        <v>1483.47</v>
      </c>
      <c r="D156" s="5">
        <v>0</v>
      </c>
      <c r="E156" s="5" t="s">
        <v>212</v>
      </c>
      <c r="F156" s="5" t="s">
        <v>215</v>
      </c>
    </row>
    <row r="157" spans="1:6" x14ac:dyDescent="0.25">
      <c r="A157" s="5">
        <v>154</v>
      </c>
      <c r="B157" s="5" t="s">
        <v>214</v>
      </c>
      <c r="C157" s="5">
        <v>2250.98</v>
      </c>
      <c r="D157" s="5">
        <v>0</v>
      </c>
      <c r="E157" s="5" t="s">
        <v>212</v>
      </c>
      <c r="F157" s="5" t="s">
        <v>215</v>
      </c>
    </row>
    <row r="158" spans="1:6" x14ac:dyDescent="0.25">
      <c r="A158" s="5">
        <v>155</v>
      </c>
      <c r="B158" s="5" t="s">
        <v>214</v>
      </c>
      <c r="C158" s="5">
        <v>0</v>
      </c>
      <c r="D158" s="5">
        <v>0</v>
      </c>
      <c r="E158" s="5" t="s">
        <v>212</v>
      </c>
      <c r="F158" s="5" t="s">
        <v>215</v>
      </c>
    </row>
    <row r="159" spans="1:6" x14ac:dyDescent="0.25">
      <c r="A159" s="5">
        <v>156</v>
      </c>
      <c r="B159" s="5" t="s">
        <v>214</v>
      </c>
      <c r="C159" s="5">
        <v>3429.9300000000003</v>
      </c>
      <c r="D159" s="5">
        <v>0</v>
      </c>
      <c r="E159" s="5" t="s">
        <v>212</v>
      </c>
      <c r="F159" s="5" t="s">
        <v>215</v>
      </c>
    </row>
    <row r="160" spans="1:6" x14ac:dyDescent="0.25">
      <c r="A160" s="5">
        <v>157</v>
      </c>
      <c r="B160" s="5" t="s">
        <v>214</v>
      </c>
      <c r="C160" s="5">
        <v>73.55</v>
      </c>
      <c r="D160" s="5">
        <v>0</v>
      </c>
      <c r="E160" s="5" t="s">
        <v>212</v>
      </c>
      <c r="F160" s="5" t="s">
        <v>215</v>
      </c>
    </row>
    <row r="161" spans="1:6" x14ac:dyDescent="0.25">
      <c r="A161" s="5">
        <v>158</v>
      </c>
      <c r="B161" s="5" t="s">
        <v>214</v>
      </c>
      <c r="C161" s="5">
        <v>3429.9300000000003</v>
      </c>
      <c r="D161" s="5">
        <v>0</v>
      </c>
      <c r="E161" s="5" t="s">
        <v>212</v>
      </c>
      <c r="F161" s="5" t="s">
        <v>215</v>
      </c>
    </row>
    <row r="162" spans="1:6" x14ac:dyDescent="0.25">
      <c r="A162" s="5">
        <v>159</v>
      </c>
      <c r="B162" s="5" t="s">
        <v>214</v>
      </c>
      <c r="C162" s="5">
        <v>24.9</v>
      </c>
      <c r="D162" s="5">
        <v>0</v>
      </c>
      <c r="E162" s="5" t="s">
        <v>212</v>
      </c>
      <c r="F162" s="5" t="s">
        <v>215</v>
      </c>
    </row>
    <row r="163" spans="1:6" x14ac:dyDescent="0.25">
      <c r="A163" s="5">
        <v>160</v>
      </c>
      <c r="B163" s="5" t="s">
        <v>214</v>
      </c>
      <c r="C163" s="5">
        <v>29.75</v>
      </c>
      <c r="D163" s="5">
        <v>0</v>
      </c>
      <c r="E163" s="5" t="s">
        <v>212</v>
      </c>
      <c r="F163" s="5" t="s">
        <v>215</v>
      </c>
    </row>
    <row r="164" spans="1:6" x14ac:dyDescent="0.25">
      <c r="A164" s="5">
        <v>161</v>
      </c>
      <c r="B164" s="5" t="s">
        <v>214</v>
      </c>
      <c r="C164" s="5">
        <v>327.58</v>
      </c>
      <c r="D164" s="5">
        <v>0</v>
      </c>
      <c r="E164" s="5" t="s">
        <v>212</v>
      </c>
      <c r="F164" s="5" t="s">
        <v>215</v>
      </c>
    </row>
    <row r="165" spans="1:6" x14ac:dyDescent="0.25">
      <c r="A165" s="5">
        <v>162</v>
      </c>
      <c r="B165" s="5" t="s">
        <v>214</v>
      </c>
      <c r="C165" s="5">
        <v>29.75</v>
      </c>
      <c r="D165" s="5">
        <v>0</v>
      </c>
      <c r="E165" s="5" t="s">
        <v>212</v>
      </c>
      <c r="F165" s="5" t="s">
        <v>215</v>
      </c>
    </row>
    <row r="166" spans="1:6" x14ac:dyDescent="0.25">
      <c r="A166" s="5">
        <v>163</v>
      </c>
      <c r="B166" s="5" t="s">
        <v>214</v>
      </c>
      <c r="C166" s="5">
        <v>2145.1999999999998</v>
      </c>
      <c r="D166" s="5">
        <v>0</v>
      </c>
      <c r="E166" s="5" t="s">
        <v>212</v>
      </c>
      <c r="F166" s="5" t="s">
        <v>215</v>
      </c>
    </row>
    <row r="167" spans="1:6" x14ac:dyDescent="0.25">
      <c r="A167" s="5">
        <v>164</v>
      </c>
      <c r="B167" s="5" t="s">
        <v>214</v>
      </c>
      <c r="C167" s="5">
        <v>2205.9500000000003</v>
      </c>
      <c r="D167" s="5">
        <v>0</v>
      </c>
      <c r="E167" s="5" t="s">
        <v>212</v>
      </c>
      <c r="F167" s="5" t="s">
        <v>215</v>
      </c>
    </row>
    <row r="168" spans="1:6" x14ac:dyDescent="0.25">
      <c r="A168" s="5">
        <v>165</v>
      </c>
      <c r="B168" s="5" t="s">
        <v>214</v>
      </c>
      <c r="C168" s="5">
        <v>1831.1000000000001</v>
      </c>
      <c r="D168" s="5">
        <v>0</v>
      </c>
      <c r="E168" s="5" t="s">
        <v>212</v>
      </c>
      <c r="F168" s="5" t="s">
        <v>215</v>
      </c>
    </row>
    <row r="169" spans="1:6" x14ac:dyDescent="0.25">
      <c r="A169" s="5">
        <v>166</v>
      </c>
      <c r="B169" s="5" t="s">
        <v>214</v>
      </c>
      <c r="C169" s="5">
        <v>0</v>
      </c>
      <c r="D169" s="5">
        <v>0</v>
      </c>
      <c r="E169" s="5" t="s">
        <v>212</v>
      </c>
      <c r="F169" s="5" t="s">
        <v>215</v>
      </c>
    </row>
    <row r="170" spans="1:6" x14ac:dyDescent="0.25">
      <c r="A170" s="5">
        <v>167</v>
      </c>
      <c r="B170" s="5" t="s">
        <v>214</v>
      </c>
      <c r="C170" s="5">
        <v>29.75</v>
      </c>
      <c r="D170" s="5">
        <v>0</v>
      </c>
      <c r="E170" s="5" t="s">
        <v>212</v>
      </c>
      <c r="F170" s="5" t="s">
        <v>215</v>
      </c>
    </row>
    <row r="171" spans="1:6" x14ac:dyDescent="0.25">
      <c r="A171" s="5">
        <v>168</v>
      </c>
      <c r="B171" s="5" t="s">
        <v>214</v>
      </c>
      <c r="C171" s="5">
        <v>2446.15</v>
      </c>
      <c r="D171" s="5">
        <v>0</v>
      </c>
      <c r="E171" s="5" t="s">
        <v>212</v>
      </c>
      <c r="F171" s="5" t="s">
        <v>215</v>
      </c>
    </row>
    <row r="172" spans="1:6" x14ac:dyDescent="0.25">
      <c r="A172" s="5">
        <v>169</v>
      </c>
      <c r="B172" s="5" t="s">
        <v>214</v>
      </c>
      <c r="C172" s="5">
        <v>24.9</v>
      </c>
      <c r="D172" s="5">
        <v>0</v>
      </c>
      <c r="E172" s="5" t="s">
        <v>212</v>
      </c>
      <c r="F172" s="5" t="s">
        <v>215</v>
      </c>
    </row>
    <row r="173" spans="1:6" x14ac:dyDescent="0.25">
      <c r="A173" s="5">
        <v>170</v>
      </c>
      <c r="B173" s="5" t="s">
        <v>214</v>
      </c>
      <c r="C173" s="5">
        <v>2132.4</v>
      </c>
      <c r="D173" s="5">
        <v>0</v>
      </c>
      <c r="E173" s="5" t="s">
        <v>212</v>
      </c>
      <c r="F173" s="5" t="s">
        <v>215</v>
      </c>
    </row>
    <row r="174" spans="1:6" x14ac:dyDescent="0.25">
      <c r="A174" s="5">
        <v>171</v>
      </c>
      <c r="B174" s="5" t="s">
        <v>214</v>
      </c>
      <c r="C174" s="5">
        <v>1041.0899999999999</v>
      </c>
      <c r="D174" s="5">
        <v>0</v>
      </c>
      <c r="E174" s="5" t="s">
        <v>212</v>
      </c>
      <c r="F174" s="5" t="s">
        <v>215</v>
      </c>
    </row>
    <row r="175" spans="1:6" x14ac:dyDescent="0.25">
      <c r="A175" s="5">
        <v>172</v>
      </c>
      <c r="B175" s="5" t="s">
        <v>214</v>
      </c>
      <c r="C175" s="5">
        <v>2170.84</v>
      </c>
      <c r="D175" s="5">
        <v>0</v>
      </c>
      <c r="E175" s="5" t="s">
        <v>212</v>
      </c>
      <c r="F175" s="5" t="s">
        <v>215</v>
      </c>
    </row>
    <row r="176" spans="1:6" x14ac:dyDescent="0.25">
      <c r="A176" s="5">
        <v>173</v>
      </c>
      <c r="B176" s="5" t="s">
        <v>214</v>
      </c>
      <c r="C176" s="5">
        <v>1421.6</v>
      </c>
      <c r="D176" s="5">
        <v>0</v>
      </c>
      <c r="E176" s="5" t="s">
        <v>212</v>
      </c>
      <c r="F176" s="5" t="s">
        <v>215</v>
      </c>
    </row>
    <row r="177" spans="1:6" x14ac:dyDescent="0.25">
      <c r="A177" s="5">
        <v>174</v>
      </c>
      <c r="B177" s="5" t="s">
        <v>214</v>
      </c>
      <c r="C177" s="5">
        <v>0</v>
      </c>
      <c r="D177" s="5">
        <v>0</v>
      </c>
      <c r="E177" s="5" t="s">
        <v>212</v>
      </c>
      <c r="F177" s="5" t="s">
        <v>215</v>
      </c>
    </row>
    <row r="178" spans="1:6" x14ac:dyDescent="0.25">
      <c r="A178" s="5">
        <v>175</v>
      </c>
      <c r="B178" s="5" t="s">
        <v>214</v>
      </c>
      <c r="C178" s="5">
        <v>63.74</v>
      </c>
      <c r="D178" s="5">
        <v>0</v>
      </c>
      <c r="E178" s="5" t="s">
        <v>212</v>
      </c>
      <c r="F178" s="5" t="s">
        <v>215</v>
      </c>
    </row>
    <row r="179" spans="1:6" x14ac:dyDescent="0.25">
      <c r="A179" s="5">
        <v>176</v>
      </c>
      <c r="B179" s="5" t="s">
        <v>214</v>
      </c>
      <c r="C179" s="5">
        <v>63.74</v>
      </c>
      <c r="D179" s="5">
        <v>0</v>
      </c>
      <c r="E179" s="5" t="s">
        <v>212</v>
      </c>
      <c r="F179" s="5" t="s">
        <v>215</v>
      </c>
    </row>
    <row r="180" spans="1:6" x14ac:dyDescent="0.25">
      <c r="A180" s="5">
        <v>177</v>
      </c>
      <c r="B180" s="5" t="s">
        <v>214</v>
      </c>
      <c r="C180" s="5">
        <v>2441.1499999999996</v>
      </c>
      <c r="D180" s="5">
        <v>0</v>
      </c>
      <c r="E180" s="5" t="s">
        <v>212</v>
      </c>
      <c r="F180" s="5" t="s">
        <v>215</v>
      </c>
    </row>
    <row r="181" spans="1:6" x14ac:dyDescent="0.25">
      <c r="A181" s="5">
        <v>178</v>
      </c>
      <c r="B181" s="5" t="s">
        <v>214</v>
      </c>
      <c r="C181" s="5">
        <v>3022.1</v>
      </c>
      <c r="D181" s="5">
        <v>0</v>
      </c>
      <c r="E181" s="5" t="s">
        <v>212</v>
      </c>
      <c r="F181" s="5" t="s">
        <v>215</v>
      </c>
    </row>
    <row r="182" spans="1:6" x14ac:dyDescent="0.25">
      <c r="A182" s="5">
        <v>179</v>
      </c>
      <c r="B182" s="5" t="s">
        <v>214</v>
      </c>
      <c r="C182" s="5">
        <v>0</v>
      </c>
      <c r="D182" s="5">
        <v>0</v>
      </c>
      <c r="E182" s="5" t="s">
        <v>212</v>
      </c>
      <c r="F182" s="5" t="s">
        <v>215</v>
      </c>
    </row>
    <row r="183" spans="1:6" x14ac:dyDescent="0.25">
      <c r="A183" s="5">
        <v>180</v>
      </c>
      <c r="B183" s="5" t="s">
        <v>214</v>
      </c>
      <c r="C183" s="5">
        <v>2143.3799999999997</v>
      </c>
      <c r="D183" s="5">
        <v>0</v>
      </c>
      <c r="E183" s="5" t="s">
        <v>212</v>
      </c>
      <c r="F183" s="5" t="s">
        <v>215</v>
      </c>
    </row>
    <row r="184" spans="1:6" x14ac:dyDescent="0.25">
      <c r="A184" s="5">
        <v>181</v>
      </c>
      <c r="B184" s="5" t="s">
        <v>214</v>
      </c>
      <c r="C184" s="5">
        <v>2157.98</v>
      </c>
      <c r="D184" s="5">
        <v>0</v>
      </c>
      <c r="E184" s="5" t="s">
        <v>212</v>
      </c>
      <c r="F184" s="5" t="s">
        <v>215</v>
      </c>
    </row>
    <row r="185" spans="1:6" x14ac:dyDescent="0.25">
      <c r="A185" s="5">
        <v>182</v>
      </c>
      <c r="B185" s="5" t="s">
        <v>214</v>
      </c>
      <c r="C185" s="5">
        <v>2709.7299999999996</v>
      </c>
      <c r="D185" s="5">
        <v>0</v>
      </c>
      <c r="E185" s="5" t="s">
        <v>212</v>
      </c>
      <c r="F185" s="5" t="s">
        <v>215</v>
      </c>
    </row>
    <row r="186" spans="1:6" x14ac:dyDescent="0.25">
      <c r="A186" s="5">
        <v>183</v>
      </c>
      <c r="B186" s="5" t="s">
        <v>214</v>
      </c>
      <c r="C186" s="5">
        <v>0</v>
      </c>
      <c r="D186" s="5">
        <v>0</v>
      </c>
      <c r="E186" s="5" t="s">
        <v>212</v>
      </c>
      <c r="F186" s="5" t="s">
        <v>215</v>
      </c>
    </row>
    <row r="187" spans="1:6" x14ac:dyDescent="0.25">
      <c r="A187" s="5">
        <v>184</v>
      </c>
      <c r="B187" s="5" t="s">
        <v>214</v>
      </c>
      <c r="C187" s="5">
        <v>2187.7399999999998</v>
      </c>
      <c r="D187" s="5">
        <v>0</v>
      </c>
      <c r="E187" s="5" t="s">
        <v>212</v>
      </c>
      <c r="F187" s="5" t="s">
        <v>215</v>
      </c>
    </row>
    <row r="188" spans="1:6" x14ac:dyDescent="0.25">
      <c r="A188" s="5">
        <v>185</v>
      </c>
      <c r="B188" s="5" t="s">
        <v>214</v>
      </c>
      <c r="C188" s="5">
        <v>1880.08</v>
      </c>
      <c r="D188" s="5">
        <v>0</v>
      </c>
      <c r="E188" s="5" t="s">
        <v>212</v>
      </c>
      <c r="F188" s="5" t="s">
        <v>215</v>
      </c>
    </row>
    <row r="189" spans="1:6" x14ac:dyDescent="0.25">
      <c r="A189" s="5">
        <v>186</v>
      </c>
      <c r="B189" s="5" t="s">
        <v>214</v>
      </c>
      <c r="C189" s="5">
        <v>2124</v>
      </c>
      <c r="D189" s="5">
        <v>0</v>
      </c>
      <c r="E189" s="5" t="s">
        <v>212</v>
      </c>
      <c r="F189" s="5" t="s">
        <v>215</v>
      </c>
    </row>
    <row r="190" spans="1:6" x14ac:dyDescent="0.25">
      <c r="A190" s="5">
        <v>187</v>
      </c>
      <c r="B190" s="5" t="s">
        <v>214</v>
      </c>
      <c r="C190" s="5">
        <v>29.75</v>
      </c>
      <c r="D190" s="5">
        <v>0</v>
      </c>
      <c r="E190" s="5" t="s">
        <v>212</v>
      </c>
      <c r="F190" s="5" t="s">
        <v>215</v>
      </c>
    </row>
    <row r="191" spans="1:6" x14ac:dyDescent="0.25">
      <c r="A191" s="5">
        <v>188</v>
      </c>
      <c r="B191" s="5" t="s">
        <v>214</v>
      </c>
      <c r="C191" s="5">
        <v>24.9</v>
      </c>
      <c r="D191" s="5">
        <v>0</v>
      </c>
      <c r="E191" s="5" t="s">
        <v>212</v>
      </c>
      <c r="F191" s="5" t="s">
        <v>215</v>
      </c>
    </row>
    <row r="192" spans="1:6" x14ac:dyDescent="0.25">
      <c r="A192" s="5">
        <v>189</v>
      </c>
      <c r="B192" s="5" t="s">
        <v>214</v>
      </c>
      <c r="C192" s="5">
        <v>24.9</v>
      </c>
      <c r="D192" s="5">
        <v>0</v>
      </c>
      <c r="E192" s="5" t="s">
        <v>212</v>
      </c>
      <c r="F192" s="5" t="s">
        <v>215</v>
      </c>
    </row>
    <row r="193" spans="1:6" x14ac:dyDescent="0.25">
      <c r="A193" s="5">
        <v>190</v>
      </c>
      <c r="B193" s="5" t="s">
        <v>214</v>
      </c>
      <c r="C193" s="5">
        <v>29.75</v>
      </c>
      <c r="D193" s="5">
        <v>0</v>
      </c>
      <c r="E193" s="5" t="s">
        <v>212</v>
      </c>
      <c r="F193" s="5" t="s">
        <v>215</v>
      </c>
    </row>
    <row r="194" spans="1:6" x14ac:dyDescent="0.25">
      <c r="A194" s="5">
        <v>191</v>
      </c>
      <c r="B194" s="5" t="s">
        <v>214</v>
      </c>
      <c r="C194" s="5">
        <v>44.35</v>
      </c>
      <c r="D194" s="5">
        <v>0</v>
      </c>
      <c r="E194" s="5" t="s">
        <v>212</v>
      </c>
      <c r="F194" s="5" t="s">
        <v>215</v>
      </c>
    </row>
    <row r="195" spans="1:6" x14ac:dyDescent="0.25">
      <c r="A195" s="5">
        <v>192</v>
      </c>
      <c r="B195" s="5" t="s">
        <v>214</v>
      </c>
      <c r="C195" s="5">
        <v>0</v>
      </c>
      <c r="D195" s="5">
        <v>0</v>
      </c>
      <c r="E195" s="5" t="s">
        <v>212</v>
      </c>
      <c r="F195" s="5" t="s">
        <v>215</v>
      </c>
    </row>
    <row r="196" spans="1:6" x14ac:dyDescent="0.25">
      <c r="A196" s="5">
        <v>193</v>
      </c>
      <c r="B196" s="5" t="s">
        <v>214</v>
      </c>
      <c r="C196" s="5">
        <v>0</v>
      </c>
      <c r="D196" s="5">
        <v>0</v>
      </c>
      <c r="E196" s="5" t="s">
        <v>212</v>
      </c>
      <c r="F196" s="5" t="s">
        <v>215</v>
      </c>
    </row>
    <row r="197" spans="1:6" x14ac:dyDescent="0.25">
      <c r="A197" s="5">
        <v>194</v>
      </c>
      <c r="B197" s="5" t="s">
        <v>214</v>
      </c>
      <c r="C197" s="5">
        <v>0</v>
      </c>
      <c r="D197" s="5">
        <v>0</v>
      </c>
      <c r="E197" s="5" t="s">
        <v>212</v>
      </c>
      <c r="F197" s="5" t="s">
        <v>215</v>
      </c>
    </row>
    <row r="198" spans="1:6" x14ac:dyDescent="0.25">
      <c r="A198" s="5">
        <v>195</v>
      </c>
      <c r="B198" s="5" t="s">
        <v>214</v>
      </c>
      <c r="C198" s="5">
        <v>44.35</v>
      </c>
      <c r="D198" s="5">
        <v>0</v>
      </c>
      <c r="E198" s="5" t="s">
        <v>212</v>
      </c>
      <c r="F198" s="5" t="s">
        <v>215</v>
      </c>
    </row>
    <row r="199" spans="1:6" x14ac:dyDescent="0.25">
      <c r="A199" s="5">
        <v>196</v>
      </c>
      <c r="B199" s="5" t="s">
        <v>214</v>
      </c>
      <c r="C199" s="5">
        <v>0</v>
      </c>
      <c r="D199" s="5">
        <v>0</v>
      </c>
      <c r="E199" s="5" t="s">
        <v>212</v>
      </c>
      <c r="F199" s="5" t="s">
        <v>215</v>
      </c>
    </row>
    <row r="200" spans="1:6" x14ac:dyDescent="0.25">
      <c r="A200" s="5">
        <v>197</v>
      </c>
      <c r="B200" s="5" t="s">
        <v>214</v>
      </c>
      <c r="C200" s="5">
        <v>29.75</v>
      </c>
      <c r="D200" s="5">
        <v>0</v>
      </c>
      <c r="E200" s="5" t="s">
        <v>212</v>
      </c>
      <c r="F200" s="5" t="s">
        <v>215</v>
      </c>
    </row>
    <row r="201" spans="1:6" x14ac:dyDescent="0.25">
      <c r="A201" s="5">
        <v>198</v>
      </c>
      <c r="B201" s="5" t="s">
        <v>214</v>
      </c>
      <c r="C201" s="5">
        <v>1159.75</v>
      </c>
      <c r="D201" s="5">
        <v>0</v>
      </c>
      <c r="E201" s="5" t="s">
        <v>212</v>
      </c>
      <c r="F201" s="5" t="s">
        <v>215</v>
      </c>
    </row>
    <row r="202" spans="1:6" x14ac:dyDescent="0.25">
      <c r="A202" s="5">
        <v>199</v>
      </c>
      <c r="B202" s="5" t="s">
        <v>214</v>
      </c>
      <c r="C202" s="5">
        <v>24.9</v>
      </c>
      <c r="D202" s="5">
        <v>0</v>
      </c>
      <c r="E202" s="5" t="s">
        <v>212</v>
      </c>
      <c r="F202" s="5" t="s">
        <v>215</v>
      </c>
    </row>
    <row r="203" spans="1:6" x14ac:dyDescent="0.25">
      <c r="A203" s="5">
        <v>200</v>
      </c>
      <c r="B203" s="5" t="s">
        <v>214</v>
      </c>
      <c r="C203" s="5">
        <v>1698.0000000000002</v>
      </c>
      <c r="D203" s="5">
        <v>0</v>
      </c>
      <c r="E203" s="5" t="s">
        <v>212</v>
      </c>
      <c r="F203" s="5" t="s">
        <v>215</v>
      </c>
    </row>
    <row r="204" spans="1:6" x14ac:dyDescent="0.25">
      <c r="A204" s="5">
        <v>201</v>
      </c>
      <c r="B204" s="5" t="s">
        <v>214</v>
      </c>
      <c r="C204" s="5">
        <v>1996.3</v>
      </c>
      <c r="D204" s="5">
        <v>0</v>
      </c>
      <c r="E204" s="5" t="s">
        <v>212</v>
      </c>
      <c r="F204" s="5" t="s">
        <v>215</v>
      </c>
    </row>
    <row r="205" spans="1:6" x14ac:dyDescent="0.25">
      <c r="A205" s="5">
        <v>202</v>
      </c>
      <c r="B205" s="5" t="s">
        <v>214</v>
      </c>
      <c r="C205" s="5">
        <v>2534.5500000000002</v>
      </c>
      <c r="D205" s="5">
        <v>0</v>
      </c>
      <c r="E205" s="5" t="s">
        <v>212</v>
      </c>
      <c r="F205" s="5" t="s">
        <v>215</v>
      </c>
    </row>
    <row r="206" spans="1:6" x14ac:dyDescent="0.25">
      <c r="A206" s="5">
        <v>203</v>
      </c>
      <c r="B206" s="5" t="s">
        <v>214</v>
      </c>
      <c r="C206" s="5">
        <v>0</v>
      </c>
      <c r="D206" s="5">
        <v>0</v>
      </c>
      <c r="E206" s="5" t="s">
        <v>212</v>
      </c>
      <c r="F206" s="5" t="s">
        <v>215</v>
      </c>
    </row>
    <row r="207" spans="1:6" x14ac:dyDescent="0.25">
      <c r="A207" s="5">
        <v>204</v>
      </c>
      <c r="B207" s="5" t="s">
        <v>214</v>
      </c>
      <c r="C207" s="5">
        <v>44.35</v>
      </c>
      <c r="D207" s="5">
        <v>0</v>
      </c>
      <c r="E207" s="5" t="s">
        <v>212</v>
      </c>
      <c r="F207" s="5" t="s">
        <v>215</v>
      </c>
    </row>
    <row r="208" spans="1:6" x14ac:dyDescent="0.25">
      <c r="A208" s="5">
        <v>205</v>
      </c>
      <c r="B208" s="5" t="s">
        <v>214</v>
      </c>
      <c r="C208" s="5">
        <v>0</v>
      </c>
      <c r="D208" s="5">
        <v>0</v>
      </c>
      <c r="E208" s="5" t="s">
        <v>212</v>
      </c>
      <c r="F208" s="5" t="s">
        <v>215</v>
      </c>
    </row>
    <row r="209" spans="1:6" x14ac:dyDescent="0.25">
      <c r="A209" s="5">
        <v>206</v>
      </c>
      <c r="B209" s="5" t="s">
        <v>214</v>
      </c>
      <c r="C209" s="5">
        <v>44.35</v>
      </c>
      <c r="D209" s="5">
        <v>0</v>
      </c>
      <c r="E209" s="5" t="s">
        <v>212</v>
      </c>
      <c r="F209" s="5" t="s">
        <v>215</v>
      </c>
    </row>
    <row r="210" spans="1:6" x14ac:dyDescent="0.25">
      <c r="A210" s="5">
        <v>207</v>
      </c>
      <c r="B210" s="5" t="s">
        <v>214</v>
      </c>
      <c r="C210" s="5">
        <v>29.75</v>
      </c>
      <c r="D210" s="5">
        <v>0</v>
      </c>
      <c r="E210" s="5" t="s">
        <v>212</v>
      </c>
      <c r="F210" s="5" t="s">
        <v>215</v>
      </c>
    </row>
    <row r="211" spans="1:6" x14ac:dyDescent="0.25">
      <c r="A211" s="5">
        <v>208</v>
      </c>
      <c r="B211" s="5" t="s">
        <v>214</v>
      </c>
      <c r="C211" s="5">
        <v>2008.5</v>
      </c>
      <c r="D211" s="5">
        <v>0</v>
      </c>
      <c r="E211" s="5" t="s">
        <v>212</v>
      </c>
      <c r="F211" s="5" t="s">
        <v>215</v>
      </c>
    </row>
    <row r="212" spans="1:6" x14ac:dyDescent="0.25">
      <c r="A212" s="5">
        <v>209</v>
      </c>
      <c r="B212" s="5" t="s">
        <v>214</v>
      </c>
      <c r="C212" s="5">
        <v>2260.5500000000002</v>
      </c>
      <c r="D212" s="5">
        <v>0</v>
      </c>
      <c r="E212" s="5" t="s">
        <v>212</v>
      </c>
      <c r="F212" s="5" t="s">
        <v>215</v>
      </c>
    </row>
    <row r="213" spans="1:6" x14ac:dyDescent="0.25">
      <c r="A213" s="5">
        <v>210</v>
      </c>
      <c r="B213" s="5" t="s">
        <v>214</v>
      </c>
      <c r="C213" s="5">
        <v>1976.85</v>
      </c>
      <c r="D213" s="5">
        <v>0</v>
      </c>
      <c r="E213" s="5" t="s">
        <v>212</v>
      </c>
      <c r="F213" s="5" t="s">
        <v>215</v>
      </c>
    </row>
    <row r="214" spans="1:6" x14ac:dyDescent="0.25">
      <c r="A214" s="5">
        <v>211</v>
      </c>
      <c r="B214" s="5" t="s">
        <v>214</v>
      </c>
      <c r="C214" s="5">
        <v>0</v>
      </c>
      <c r="D214" s="5">
        <v>0</v>
      </c>
      <c r="E214" s="5" t="s">
        <v>212</v>
      </c>
      <c r="F214" s="5" t="s">
        <v>215</v>
      </c>
    </row>
    <row r="215" spans="1:6" x14ac:dyDescent="0.25">
      <c r="A215" s="5">
        <v>212</v>
      </c>
      <c r="B215" s="5" t="s">
        <v>214</v>
      </c>
      <c r="C215" s="5">
        <v>2832.85</v>
      </c>
      <c r="D215" s="5">
        <v>0</v>
      </c>
      <c r="E215" s="5" t="s">
        <v>212</v>
      </c>
      <c r="F215" s="5" t="s">
        <v>215</v>
      </c>
    </row>
    <row r="216" spans="1:6" x14ac:dyDescent="0.25">
      <c r="A216" s="5">
        <v>213</v>
      </c>
      <c r="B216" s="5" t="s">
        <v>214</v>
      </c>
      <c r="C216" s="5">
        <v>0</v>
      </c>
      <c r="D216" s="5">
        <v>0</v>
      </c>
      <c r="E216" s="5" t="s">
        <v>212</v>
      </c>
      <c r="F216" s="5" t="s">
        <v>215</v>
      </c>
    </row>
    <row r="217" spans="1:6" x14ac:dyDescent="0.25">
      <c r="A217" s="5">
        <v>214</v>
      </c>
      <c r="B217" s="5" t="s">
        <v>214</v>
      </c>
      <c r="C217" s="5">
        <v>29.75</v>
      </c>
      <c r="D217" s="5">
        <v>0</v>
      </c>
      <c r="E217" s="5" t="s">
        <v>212</v>
      </c>
      <c r="F217" s="5" t="s">
        <v>215</v>
      </c>
    </row>
    <row r="218" spans="1:6" x14ac:dyDescent="0.25">
      <c r="A218" s="5">
        <v>215</v>
      </c>
      <c r="B218" s="5" t="s">
        <v>214</v>
      </c>
      <c r="C218" s="5">
        <v>2069.8000000000002</v>
      </c>
      <c r="D218" s="5">
        <v>0</v>
      </c>
      <c r="E218" s="5" t="s">
        <v>212</v>
      </c>
      <c r="F218" s="5" t="s">
        <v>215</v>
      </c>
    </row>
    <row r="219" spans="1:6" x14ac:dyDescent="0.25">
      <c r="A219" s="5">
        <v>216</v>
      </c>
      <c r="B219" s="5" t="s">
        <v>214</v>
      </c>
      <c r="C219" s="5">
        <v>24.9</v>
      </c>
      <c r="D219" s="5">
        <v>0</v>
      </c>
      <c r="E219" s="5" t="s">
        <v>212</v>
      </c>
      <c r="F219" s="5" t="s">
        <v>215</v>
      </c>
    </row>
    <row r="220" spans="1:6" x14ac:dyDescent="0.25">
      <c r="A220" s="5">
        <v>217</v>
      </c>
      <c r="B220" s="5" t="s">
        <v>214</v>
      </c>
      <c r="C220" s="5">
        <v>587.45000000000005</v>
      </c>
      <c r="D220" s="5">
        <v>0</v>
      </c>
      <c r="E220" s="5" t="s">
        <v>212</v>
      </c>
      <c r="F220" s="5" t="s">
        <v>215</v>
      </c>
    </row>
    <row r="221" spans="1:6" x14ac:dyDescent="0.25">
      <c r="A221" s="5">
        <v>218</v>
      </c>
      <c r="B221" s="5" t="s">
        <v>214</v>
      </c>
      <c r="C221" s="5">
        <v>1976.8500000000001</v>
      </c>
      <c r="D221" s="5">
        <v>0</v>
      </c>
      <c r="E221" s="5" t="s">
        <v>212</v>
      </c>
      <c r="F221" s="5" t="s">
        <v>215</v>
      </c>
    </row>
    <row r="222" spans="1:6" x14ac:dyDescent="0.25">
      <c r="A222" s="5">
        <v>219</v>
      </c>
      <c r="B222" s="5" t="s">
        <v>214</v>
      </c>
      <c r="C222" s="5">
        <v>323.20000000000005</v>
      </c>
      <c r="D222" s="5">
        <v>0</v>
      </c>
      <c r="E222" s="5" t="s">
        <v>212</v>
      </c>
      <c r="F222" s="5" t="s">
        <v>215</v>
      </c>
    </row>
    <row r="223" spans="1:6" x14ac:dyDescent="0.25">
      <c r="A223" s="5">
        <v>220</v>
      </c>
      <c r="B223" s="5" t="s">
        <v>214</v>
      </c>
      <c r="C223" s="5">
        <v>24.9</v>
      </c>
      <c r="D223" s="5">
        <v>0</v>
      </c>
      <c r="E223" s="5" t="s">
        <v>212</v>
      </c>
      <c r="F223" s="5" t="s">
        <v>215</v>
      </c>
    </row>
    <row r="224" spans="1:6" x14ac:dyDescent="0.25">
      <c r="A224" s="5">
        <v>221</v>
      </c>
      <c r="B224" s="5" t="s">
        <v>214</v>
      </c>
      <c r="C224" s="5">
        <v>1983.6</v>
      </c>
      <c r="D224" s="5">
        <v>0</v>
      </c>
      <c r="E224" s="5" t="s">
        <v>212</v>
      </c>
      <c r="F224" s="5" t="s">
        <v>215</v>
      </c>
    </row>
    <row r="225" spans="1:6" x14ac:dyDescent="0.25">
      <c r="A225" s="5">
        <v>222</v>
      </c>
      <c r="B225" s="5" t="s">
        <v>214</v>
      </c>
      <c r="C225" s="5">
        <v>24.9</v>
      </c>
      <c r="D225" s="5">
        <v>0</v>
      </c>
      <c r="E225" s="5" t="s">
        <v>212</v>
      </c>
      <c r="F225" s="5" t="s">
        <v>215</v>
      </c>
    </row>
    <row r="226" spans="1:6" x14ac:dyDescent="0.25">
      <c r="A226" s="5">
        <v>223</v>
      </c>
      <c r="B226" s="5" t="s">
        <v>214</v>
      </c>
      <c r="C226" s="5">
        <v>0</v>
      </c>
      <c r="D226" s="5">
        <v>0</v>
      </c>
      <c r="E226" s="5" t="s">
        <v>212</v>
      </c>
      <c r="F226" s="5" t="s">
        <v>215</v>
      </c>
    </row>
    <row r="227" spans="1:6" x14ac:dyDescent="0.25">
      <c r="A227" s="5">
        <v>224</v>
      </c>
      <c r="B227" s="5" t="s">
        <v>214</v>
      </c>
      <c r="C227" s="5">
        <v>0</v>
      </c>
      <c r="D227" s="5">
        <v>0</v>
      </c>
      <c r="E227" s="5" t="s">
        <v>212</v>
      </c>
      <c r="F227" s="5" t="s">
        <v>215</v>
      </c>
    </row>
    <row r="228" spans="1:6" x14ac:dyDescent="0.25">
      <c r="A228" s="5">
        <v>225</v>
      </c>
      <c r="B228" s="5" t="s">
        <v>214</v>
      </c>
      <c r="C228" s="5">
        <v>0</v>
      </c>
      <c r="D228" s="5">
        <v>0</v>
      </c>
      <c r="E228" s="5" t="s">
        <v>212</v>
      </c>
      <c r="F228" s="5" t="s">
        <v>215</v>
      </c>
    </row>
    <row r="229" spans="1:6" x14ac:dyDescent="0.25">
      <c r="A229" s="5">
        <v>226</v>
      </c>
      <c r="B229" s="5" t="s">
        <v>214</v>
      </c>
      <c r="C229" s="5">
        <v>1322.4</v>
      </c>
      <c r="D229" s="5">
        <v>0</v>
      </c>
      <c r="E229" s="5" t="s">
        <v>212</v>
      </c>
      <c r="F229" s="5" t="s">
        <v>215</v>
      </c>
    </row>
    <row r="230" spans="1:6" x14ac:dyDescent="0.25">
      <c r="A230" s="5">
        <v>227</v>
      </c>
      <c r="B230" s="5" t="s">
        <v>795</v>
      </c>
      <c r="C230" s="5">
        <v>0</v>
      </c>
      <c r="D230" s="5">
        <v>0</v>
      </c>
      <c r="E230" s="5" t="s">
        <v>212</v>
      </c>
      <c r="F230" s="5" t="s">
        <v>215</v>
      </c>
    </row>
    <row r="231" spans="1:6" x14ac:dyDescent="0.25">
      <c r="A231" s="5">
        <v>228</v>
      </c>
      <c r="B231" s="5" t="s">
        <v>795</v>
      </c>
      <c r="C231" s="5">
        <v>0</v>
      </c>
      <c r="D231" s="5">
        <v>0</v>
      </c>
      <c r="E231" s="5" t="s">
        <v>212</v>
      </c>
      <c r="F231" s="5" t="s">
        <v>215</v>
      </c>
    </row>
    <row r="232" spans="1:6" x14ac:dyDescent="0.25">
      <c r="A232" s="5">
        <v>229</v>
      </c>
      <c r="B232" s="5" t="s">
        <v>795</v>
      </c>
      <c r="C232" s="5">
        <v>0</v>
      </c>
      <c r="D232" s="5">
        <v>0</v>
      </c>
      <c r="E232" s="5" t="s">
        <v>212</v>
      </c>
      <c r="F232" s="5" t="s">
        <v>215</v>
      </c>
    </row>
    <row r="233" spans="1:6" x14ac:dyDescent="0.25">
      <c r="A233" s="5">
        <v>230</v>
      </c>
      <c r="B233" s="5" t="s">
        <v>795</v>
      </c>
      <c r="C233" s="5">
        <v>0</v>
      </c>
      <c r="D233" s="5">
        <v>0</v>
      </c>
      <c r="E233" s="5" t="s">
        <v>212</v>
      </c>
      <c r="F233" s="5" t="s">
        <v>215</v>
      </c>
    </row>
    <row r="234" spans="1:6" x14ac:dyDescent="0.25">
      <c r="A234" s="5">
        <v>231</v>
      </c>
      <c r="B234" s="5" t="s">
        <v>795</v>
      </c>
      <c r="C234" s="5">
        <v>0</v>
      </c>
      <c r="D234" s="5">
        <v>0</v>
      </c>
      <c r="E234" s="5" t="s">
        <v>212</v>
      </c>
      <c r="F234" s="5" t="s">
        <v>215</v>
      </c>
    </row>
    <row r="235" spans="1:6" x14ac:dyDescent="0.25">
      <c r="A235" s="5">
        <v>232</v>
      </c>
      <c r="B235" s="5" t="s">
        <v>795</v>
      </c>
      <c r="C235" s="5">
        <v>0</v>
      </c>
      <c r="D235" s="5">
        <v>0</v>
      </c>
      <c r="E235" s="5" t="s">
        <v>212</v>
      </c>
      <c r="F235" s="5" t="s">
        <v>215</v>
      </c>
    </row>
    <row r="236" spans="1:6" x14ac:dyDescent="0.25">
      <c r="A236" s="5">
        <v>233</v>
      </c>
      <c r="B236" s="5" t="s">
        <v>795</v>
      </c>
      <c r="C236" s="5">
        <v>0</v>
      </c>
      <c r="D236" s="5">
        <v>0</v>
      </c>
      <c r="E236" s="5" t="s">
        <v>212</v>
      </c>
      <c r="F236" s="5" t="s">
        <v>215</v>
      </c>
    </row>
    <row r="237" spans="1:6" x14ac:dyDescent="0.25">
      <c r="A237" s="5">
        <v>234</v>
      </c>
      <c r="B237" s="5" t="s">
        <v>795</v>
      </c>
      <c r="C237" s="5">
        <v>0</v>
      </c>
      <c r="D237" s="5">
        <v>0</v>
      </c>
      <c r="E237" s="5" t="s">
        <v>212</v>
      </c>
      <c r="F237" s="5" t="s">
        <v>215</v>
      </c>
    </row>
    <row r="238" spans="1:6" x14ac:dyDescent="0.25">
      <c r="A238" s="5">
        <v>235</v>
      </c>
      <c r="B238" s="5" t="s">
        <v>795</v>
      </c>
      <c r="C238" s="5">
        <v>0</v>
      </c>
      <c r="D238" s="5">
        <v>0</v>
      </c>
      <c r="E238" s="5" t="s">
        <v>212</v>
      </c>
      <c r="F238" s="5" t="s">
        <v>215</v>
      </c>
    </row>
    <row r="239" spans="1:6" x14ac:dyDescent="0.25">
      <c r="A239" s="5">
        <v>236</v>
      </c>
      <c r="B239" s="5" t="s">
        <v>795</v>
      </c>
      <c r="C239" s="5">
        <v>0</v>
      </c>
      <c r="D239" s="5">
        <v>0</v>
      </c>
      <c r="E239" s="5" t="s">
        <v>212</v>
      </c>
      <c r="F239" s="5" t="s">
        <v>215</v>
      </c>
    </row>
    <row r="240" spans="1:6" x14ac:dyDescent="0.25">
      <c r="A240" s="5">
        <v>237</v>
      </c>
      <c r="B240" s="5" t="s">
        <v>795</v>
      </c>
      <c r="C240" s="5">
        <v>0</v>
      </c>
      <c r="D240" s="5">
        <v>0</v>
      </c>
      <c r="E240" s="5" t="s">
        <v>212</v>
      </c>
      <c r="F240"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0"/>
  <sheetViews>
    <sheetView topLeftCell="A3" workbookViewId="0">
      <selection activeCell="A4" sqref="A4"/>
    </sheetView>
  </sheetViews>
  <sheetFormatPr baseColWidth="10" defaultColWidth="9.140625" defaultRowHeight="15" x14ac:dyDescent="0.25"/>
  <cols>
    <col min="1" max="1" width="4"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row r="30" spans="1:3" x14ac:dyDescent="0.25">
      <c r="A30" s="5">
        <v>27</v>
      </c>
      <c r="B30" s="5" t="s">
        <v>216</v>
      </c>
      <c r="C30" s="5" t="s">
        <v>215</v>
      </c>
    </row>
    <row r="31" spans="1:3" x14ac:dyDescent="0.25">
      <c r="A31" s="5">
        <v>28</v>
      </c>
      <c r="B31" s="5" t="s">
        <v>216</v>
      </c>
      <c r="C31" s="5" t="s">
        <v>215</v>
      </c>
    </row>
    <row r="32" spans="1:3" x14ac:dyDescent="0.25">
      <c r="A32" s="5">
        <v>29</v>
      </c>
      <c r="B32" s="5" t="s">
        <v>216</v>
      </c>
      <c r="C32" s="5" t="s">
        <v>215</v>
      </c>
    </row>
    <row r="33" spans="1:3" x14ac:dyDescent="0.25">
      <c r="A33" s="5">
        <v>30</v>
      </c>
      <c r="B33" s="5" t="s">
        <v>216</v>
      </c>
      <c r="C33" s="5" t="s">
        <v>215</v>
      </c>
    </row>
    <row r="34" spans="1:3" x14ac:dyDescent="0.25">
      <c r="A34" s="5">
        <v>31</v>
      </c>
      <c r="B34" s="5" t="s">
        <v>216</v>
      </c>
      <c r="C34" s="5" t="s">
        <v>215</v>
      </c>
    </row>
    <row r="35" spans="1:3" x14ac:dyDescent="0.25">
      <c r="A35" s="5">
        <v>32</v>
      </c>
      <c r="B35" s="5" t="s">
        <v>216</v>
      </c>
      <c r="C35" s="5" t="s">
        <v>215</v>
      </c>
    </row>
    <row r="36" spans="1:3" x14ac:dyDescent="0.25">
      <c r="A36" s="5">
        <v>33</v>
      </c>
      <c r="B36" s="5" t="s">
        <v>216</v>
      </c>
      <c r="C36" s="5" t="s">
        <v>215</v>
      </c>
    </row>
    <row r="37" spans="1:3" x14ac:dyDescent="0.25">
      <c r="A37" s="5">
        <v>34</v>
      </c>
      <c r="B37" s="5" t="s">
        <v>216</v>
      </c>
      <c r="C37" s="5" t="s">
        <v>215</v>
      </c>
    </row>
    <row r="38" spans="1:3" x14ac:dyDescent="0.25">
      <c r="A38" s="5">
        <v>35</v>
      </c>
      <c r="B38" s="5" t="s">
        <v>216</v>
      </c>
      <c r="C38" s="5" t="s">
        <v>215</v>
      </c>
    </row>
    <row r="39" spans="1:3" x14ac:dyDescent="0.25">
      <c r="A39" s="5">
        <v>36</v>
      </c>
      <c r="B39" s="5" t="s">
        <v>216</v>
      </c>
      <c r="C39" s="5" t="s">
        <v>215</v>
      </c>
    </row>
    <row r="40" spans="1:3" x14ac:dyDescent="0.25">
      <c r="A40" s="5">
        <v>37</v>
      </c>
      <c r="B40" s="5" t="s">
        <v>216</v>
      </c>
      <c r="C40" s="5" t="s">
        <v>215</v>
      </c>
    </row>
    <row r="41" spans="1:3" x14ac:dyDescent="0.25">
      <c r="A41" s="5">
        <v>38</v>
      </c>
      <c r="B41" s="5" t="s">
        <v>216</v>
      </c>
      <c r="C41" s="5" t="s">
        <v>215</v>
      </c>
    </row>
    <row r="42" spans="1:3" x14ac:dyDescent="0.25">
      <c r="A42" s="5">
        <v>39</v>
      </c>
      <c r="B42" s="5" t="s">
        <v>216</v>
      </c>
      <c r="C42" s="5" t="s">
        <v>215</v>
      </c>
    </row>
    <row r="43" spans="1:3" x14ac:dyDescent="0.25">
      <c r="A43" s="5">
        <v>40</v>
      </c>
      <c r="B43" s="5" t="s">
        <v>216</v>
      </c>
      <c r="C43" s="5" t="s">
        <v>215</v>
      </c>
    </row>
    <row r="44" spans="1:3" x14ac:dyDescent="0.25">
      <c r="A44" s="5">
        <v>41</v>
      </c>
      <c r="B44" s="5" t="s">
        <v>216</v>
      </c>
      <c r="C44" s="5" t="s">
        <v>215</v>
      </c>
    </row>
    <row r="45" spans="1:3" x14ac:dyDescent="0.25">
      <c r="A45" s="5">
        <v>42</v>
      </c>
      <c r="B45" s="5" t="s">
        <v>216</v>
      </c>
      <c r="C45" s="5" t="s">
        <v>215</v>
      </c>
    </row>
    <row r="46" spans="1:3" x14ac:dyDescent="0.25">
      <c r="A46" s="5">
        <v>43</v>
      </c>
      <c r="B46" s="5" t="s">
        <v>216</v>
      </c>
      <c r="C46" s="5" t="s">
        <v>215</v>
      </c>
    </row>
    <row r="47" spans="1:3" x14ac:dyDescent="0.25">
      <c r="A47" s="5">
        <v>44</v>
      </c>
      <c r="B47" s="5" t="s">
        <v>216</v>
      </c>
      <c r="C47" s="5" t="s">
        <v>215</v>
      </c>
    </row>
    <row r="48" spans="1:3" x14ac:dyDescent="0.25">
      <c r="A48" s="5">
        <v>45</v>
      </c>
      <c r="B48" s="5" t="s">
        <v>216</v>
      </c>
      <c r="C48" s="5" t="s">
        <v>215</v>
      </c>
    </row>
    <row r="49" spans="1:3" x14ac:dyDescent="0.25">
      <c r="A49" s="5">
        <v>46</v>
      </c>
      <c r="B49" s="5" t="s">
        <v>216</v>
      </c>
      <c r="C49" s="5" t="s">
        <v>215</v>
      </c>
    </row>
    <row r="50" spans="1:3" x14ac:dyDescent="0.25">
      <c r="A50" s="5">
        <v>47</v>
      </c>
      <c r="B50" s="5" t="s">
        <v>216</v>
      </c>
      <c r="C50" s="5" t="s">
        <v>215</v>
      </c>
    </row>
    <row r="51" spans="1:3" x14ac:dyDescent="0.25">
      <c r="A51" s="5">
        <v>48</v>
      </c>
      <c r="B51" s="5" t="s">
        <v>216</v>
      </c>
      <c r="C51" s="5" t="s">
        <v>215</v>
      </c>
    </row>
    <row r="52" spans="1:3" x14ac:dyDescent="0.25">
      <c r="A52" s="5">
        <v>49</v>
      </c>
      <c r="B52" s="5" t="s">
        <v>216</v>
      </c>
      <c r="C52" s="5" t="s">
        <v>215</v>
      </c>
    </row>
    <row r="53" spans="1:3" x14ac:dyDescent="0.25">
      <c r="A53" s="5">
        <v>50</v>
      </c>
      <c r="B53" s="5" t="s">
        <v>216</v>
      </c>
      <c r="C53" s="5" t="s">
        <v>215</v>
      </c>
    </row>
    <row r="54" spans="1:3" x14ac:dyDescent="0.25">
      <c r="A54" s="5">
        <v>51</v>
      </c>
      <c r="B54" s="5" t="s">
        <v>216</v>
      </c>
      <c r="C54" s="5" t="s">
        <v>215</v>
      </c>
    </row>
    <row r="55" spans="1:3" x14ac:dyDescent="0.25">
      <c r="A55" s="5">
        <v>52</v>
      </c>
      <c r="B55" s="5" t="s">
        <v>216</v>
      </c>
      <c r="C55" s="5" t="s">
        <v>215</v>
      </c>
    </row>
    <row r="56" spans="1:3" x14ac:dyDescent="0.25">
      <c r="A56" s="5">
        <v>53</v>
      </c>
      <c r="B56" s="5" t="s">
        <v>216</v>
      </c>
      <c r="C56" s="5" t="s">
        <v>215</v>
      </c>
    </row>
    <row r="57" spans="1:3" x14ac:dyDescent="0.25">
      <c r="A57" s="5">
        <v>54</v>
      </c>
      <c r="B57" s="5" t="s">
        <v>216</v>
      </c>
      <c r="C57" s="5" t="s">
        <v>215</v>
      </c>
    </row>
    <row r="58" spans="1:3" x14ac:dyDescent="0.25">
      <c r="A58" s="5">
        <v>55</v>
      </c>
      <c r="B58" s="5" t="s">
        <v>216</v>
      </c>
      <c r="C58" s="5" t="s">
        <v>215</v>
      </c>
    </row>
    <row r="59" spans="1:3" x14ac:dyDescent="0.25">
      <c r="A59" s="5">
        <v>56</v>
      </c>
      <c r="B59" s="5" t="s">
        <v>216</v>
      </c>
      <c r="C59" s="5" t="s">
        <v>215</v>
      </c>
    </row>
    <row r="60" spans="1:3" x14ac:dyDescent="0.25">
      <c r="A60" s="5">
        <v>57</v>
      </c>
      <c r="B60" s="5" t="s">
        <v>216</v>
      </c>
      <c r="C60" s="5" t="s">
        <v>215</v>
      </c>
    </row>
    <row r="61" spans="1:3" x14ac:dyDescent="0.25">
      <c r="A61" s="5">
        <v>58</v>
      </c>
      <c r="B61" s="5" t="s">
        <v>216</v>
      </c>
      <c r="C61" s="5" t="s">
        <v>215</v>
      </c>
    </row>
    <row r="62" spans="1:3" x14ac:dyDescent="0.25">
      <c r="A62" s="5">
        <v>59</v>
      </c>
      <c r="B62" s="5" t="s">
        <v>216</v>
      </c>
      <c r="C62" s="5" t="s">
        <v>215</v>
      </c>
    </row>
    <row r="63" spans="1:3" x14ac:dyDescent="0.25">
      <c r="A63" s="5">
        <v>60</v>
      </c>
      <c r="B63" s="5" t="s">
        <v>216</v>
      </c>
      <c r="C63" s="5" t="s">
        <v>215</v>
      </c>
    </row>
    <row r="64" spans="1:3" x14ac:dyDescent="0.25">
      <c r="A64" s="5">
        <v>61</v>
      </c>
      <c r="B64" s="5" t="s">
        <v>216</v>
      </c>
      <c r="C64" s="5" t="s">
        <v>215</v>
      </c>
    </row>
    <row r="65" spans="1:3" x14ac:dyDescent="0.25">
      <c r="A65" s="5">
        <v>62</v>
      </c>
      <c r="B65" s="5" t="s">
        <v>216</v>
      </c>
      <c r="C65" s="5" t="s">
        <v>215</v>
      </c>
    </row>
    <row r="66" spans="1:3" x14ac:dyDescent="0.25">
      <c r="A66" s="5">
        <v>63</v>
      </c>
      <c r="B66" s="5" t="s">
        <v>216</v>
      </c>
      <c r="C66" s="5" t="s">
        <v>215</v>
      </c>
    </row>
    <row r="67" spans="1:3" x14ac:dyDescent="0.25">
      <c r="A67" s="5">
        <v>64</v>
      </c>
      <c r="B67" s="5" t="s">
        <v>216</v>
      </c>
      <c r="C67" s="5" t="s">
        <v>215</v>
      </c>
    </row>
    <row r="68" spans="1:3" x14ac:dyDescent="0.25">
      <c r="A68" s="5">
        <v>65</v>
      </c>
      <c r="B68" s="5" t="s">
        <v>216</v>
      </c>
      <c r="C68" s="5" t="s">
        <v>215</v>
      </c>
    </row>
    <row r="69" spans="1:3" x14ac:dyDescent="0.25">
      <c r="A69" s="5">
        <v>66</v>
      </c>
      <c r="B69" s="5" t="s">
        <v>216</v>
      </c>
      <c r="C69" s="5" t="s">
        <v>215</v>
      </c>
    </row>
    <row r="70" spans="1:3" x14ac:dyDescent="0.25">
      <c r="A70" s="5">
        <v>67</v>
      </c>
      <c r="B70" s="5" t="s">
        <v>216</v>
      </c>
      <c r="C70" s="5" t="s">
        <v>215</v>
      </c>
    </row>
    <row r="71" spans="1:3" x14ac:dyDescent="0.25">
      <c r="A71" s="5">
        <v>68</v>
      </c>
      <c r="B71" s="5" t="s">
        <v>216</v>
      </c>
      <c r="C71" s="5" t="s">
        <v>215</v>
      </c>
    </row>
    <row r="72" spans="1:3" x14ac:dyDescent="0.25">
      <c r="A72" s="5">
        <v>69</v>
      </c>
      <c r="B72" s="5" t="s">
        <v>216</v>
      </c>
      <c r="C72" s="5" t="s">
        <v>215</v>
      </c>
    </row>
    <row r="73" spans="1:3" x14ac:dyDescent="0.25">
      <c r="A73" s="5">
        <v>70</v>
      </c>
      <c r="B73" s="5" t="s">
        <v>216</v>
      </c>
      <c r="C73" s="5" t="s">
        <v>215</v>
      </c>
    </row>
    <row r="74" spans="1:3" x14ac:dyDescent="0.25">
      <c r="A74" s="5">
        <v>71</v>
      </c>
      <c r="B74" s="5" t="s">
        <v>216</v>
      </c>
      <c r="C74" s="5" t="s">
        <v>215</v>
      </c>
    </row>
    <row r="75" spans="1:3" x14ac:dyDescent="0.25">
      <c r="A75" s="5">
        <v>72</v>
      </c>
      <c r="B75" s="5" t="s">
        <v>216</v>
      </c>
      <c r="C75" s="5" t="s">
        <v>215</v>
      </c>
    </row>
    <row r="76" spans="1:3" x14ac:dyDescent="0.25">
      <c r="A76" s="5">
        <v>73</v>
      </c>
      <c r="B76" s="5" t="s">
        <v>216</v>
      </c>
      <c r="C76" s="5" t="s">
        <v>215</v>
      </c>
    </row>
    <row r="77" spans="1:3" x14ac:dyDescent="0.25">
      <c r="A77" s="5">
        <v>74</v>
      </c>
      <c r="B77" s="5" t="s">
        <v>216</v>
      </c>
      <c r="C77" s="5" t="s">
        <v>215</v>
      </c>
    </row>
    <row r="78" spans="1:3" x14ac:dyDescent="0.25">
      <c r="A78" s="5">
        <v>75</v>
      </c>
      <c r="B78" s="5" t="s">
        <v>216</v>
      </c>
      <c r="C78" s="5" t="s">
        <v>215</v>
      </c>
    </row>
    <row r="79" spans="1:3" x14ac:dyDescent="0.25">
      <c r="A79" s="5">
        <v>76</v>
      </c>
      <c r="B79" s="5" t="s">
        <v>216</v>
      </c>
      <c r="C79" s="5" t="s">
        <v>215</v>
      </c>
    </row>
    <row r="80" spans="1:3" x14ac:dyDescent="0.25">
      <c r="A80" s="5">
        <v>77</v>
      </c>
      <c r="B80" s="5" t="s">
        <v>216</v>
      </c>
      <c r="C80" s="5" t="s">
        <v>215</v>
      </c>
    </row>
    <row r="81" spans="1:3" x14ac:dyDescent="0.25">
      <c r="A81" s="5">
        <v>78</v>
      </c>
      <c r="B81" s="5" t="s">
        <v>216</v>
      </c>
      <c r="C81" s="5" t="s">
        <v>215</v>
      </c>
    </row>
    <row r="82" spans="1:3" x14ac:dyDescent="0.25">
      <c r="A82" s="5">
        <v>79</v>
      </c>
      <c r="B82" s="5" t="s">
        <v>216</v>
      </c>
      <c r="C82" s="5" t="s">
        <v>215</v>
      </c>
    </row>
    <row r="83" spans="1:3" x14ac:dyDescent="0.25">
      <c r="A83" s="5">
        <v>80</v>
      </c>
      <c r="B83" s="5" t="s">
        <v>216</v>
      </c>
      <c r="C83" s="5" t="s">
        <v>215</v>
      </c>
    </row>
    <row r="84" spans="1:3" x14ac:dyDescent="0.25">
      <c r="A84" s="5">
        <v>81</v>
      </c>
      <c r="B84" s="5" t="s">
        <v>216</v>
      </c>
      <c r="C84" s="5" t="s">
        <v>215</v>
      </c>
    </row>
    <row r="85" spans="1:3" x14ac:dyDescent="0.25">
      <c r="A85" s="5">
        <v>82</v>
      </c>
      <c r="B85" s="5" t="s">
        <v>216</v>
      </c>
      <c r="C85" s="5" t="s">
        <v>215</v>
      </c>
    </row>
    <row r="86" spans="1:3" x14ac:dyDescent="0.25">
      <c r="A86" s="5">
        <v>83</v>
      </c>
      <c r="B86" s="5" t="s">
        <v>216</v>
      </c>
      <c r="C86" s="5" t="s">
        <v>215</v>
      </c>
    </row>
    <row r="87" spans="1:3" x14ac:dyDescent="0.25">
      <c r="A87" s="5">
        <v>84</v>
      </c>
      <c r="B87" s="5" t="s">
        <v>216</v>
      </c>
      <c r="C87" s="5" t="s">
        <v>215</v>
      </c>
    </row>
    <row r="88" spans="1:3" x14ac:dyDescent="0.25">
      <c r="A88" s="5">
        <v>85</v>
      </c>
      <c r="B88" s="5" t="s">
        <v>216</v>
      </c>
      <c r="C88" s="5" t="s">
        <v>215</v>
      </c>
    </row>
    <row r="89" spans="1:3" x14ac:dyDescent="0.25">
      <c r="A89" s="5">
        <v>86</v>
      </c>
      <c r="B89" s="5" t="s">
        <v>216</v>
      </c>
      <c r="C89" s="5" t="s">
        <v>215</v>
      </c>
    </row>
    <row r="90" spans="1:3" x14ac:dyDescent="0.25">
      <c r="A90" s="5">
        <v>87</v>
      </c>
      <c r="B90" s="5" t="s">
        <v>216</v>
      </c>
      <c r="C90" s="5" t="s">
        <v>215</v>
      </c>
    </row>
    <row r="91" spans="1:3" x14ac:dyDescent="0.25">
      <c r="A91" s="5">
        <v>88</v>
      </c>
      <c r="B91" s="5" t="s">
        <v>216</v>
      </c>
      <c r="C91" s="5" t="s">
        <v>215</v>
      </c>
    </row>
    <row r="92" spans="1:3" x14ac:dyDescent="0.25">
      <c r="A92" s="5">
        <v>89</v>
      </c>
      <c r="B92" s="5" t="s">
        <v>216</v>
      </c>
      <c r="C92" s="5" t="s">
        <v>215</v>
      </c>
    </row>
    <row r="93" spans="1:3" x14ac:dyDescent="0.25">
      <c r="A93" s="5">
        <v>90</v>
      </c>
      <c r="B93" s="5" t="s">
        <v>216</v>
      </c>
      <c r="C93" s="5" t="s">
        <v>215</v>
      </c>
    </row>
    <row r="94" spans="1:3" x14ac:dyDescent="0.25">
      <c r="A94" s="5">
        <v>91</v>
      </c>
      <c r="B94" s="5" t="s">
        <v>216</v>
      </c>
      <c r="C94" s="5" t="s">
        <v>215</v>
      </c>
    </row>
    <row r="95" spans="1:3" x14ac:dyDescent="0.25">
      <c r="A95" s="5">
        <v>92</v>
      </c>
      <c r="B95" s="5" t="s">
        <v>216</v>
      </c>
      <c r="C95" s="5" t="s">
        <v>215</v>
      </c>
    </row>
    <row r="96" spans="1:3" x14ac:dyDescent="0.25">
      <c r="A96" s="5">
        <v>93</v>
      </c>
      <c r="B96" s="5" t="s">
        <v>216</v>
      </c>
      <c r="C96" s="5" t="s">
        <v>215</v>
      </c>
    </row>
    <row r="97" spans="1:3" x14ac:dyDescent="0.25">
      <c r="A97" s="5">
        <v>94</v>
      </c>
      <c r="B97" s="5" t="s">
        <v>216</v>
      </c>
      <c r="C97" s="5" t="s">
        <v>215</v>
      </c>
    </row>
    <row r="98" spans="1:3" x14ac:dyDescent="0.25">
      <c r="A98" s="5">
        <v>95</v>
      </c>
      <c r="B98" s="5" t="s">
        <v>216</v>
      </c>
      <c r="C98" s="5" t="s">
        <v>215</v>
      </c>
    </row>
    <row r="99" spans="1:3" x14ac:dyDescent="0.25">
      <c r="A99" s="5">
        <v>96</v>
      </c>
      <c r="B99" s="5" t="s">
        <v>216</v>
      </c>
      <c r="C99" s="5" t="s">
        <v>215</v>
      </c>
    </row>
    <row r="100" spans="1:3" x14ac:dyDescent="0.25">
      <c r="A100" s="5">
        <v>97</v>
      </c>
      <c r="B100" s="5" t="s">
        <v>216</v>
      </c>
      <c r="C100" s="5" t="s">
        <v>215</v>
      </c>
    </row>
    <row r="101" spans="1:3" x14ac:dyDescent="0.25">
      <c r="A101" s="5">
        <v>98</v>
      </c>
      <c r="B101" s="5" t="s">
        <v>216</v>
      </c>
      <c r="C101" s="5" t="s">
        <v>215</v>
      </c>
    </row>
    <row r="102" spans="1:3" x14ac:dyDescent="0.25">
      <c r="A102" s="5">
        <v>99</v>
      </c>
      <c r="B102" s="5" t="s">
        <v>216</v>
      </c>
      <c r="C102" s="5" t="s">
        <v>215</v>
      </c>
    </row>
    <row r="103" spans="1:3" x14ac:dyDescent="0.25">
      <c r="A103" s="5">
        <v>100</v>
      </c>
      <c r="B103" s="5" t="s">
        <v>216</v>
      </c>
      <c r="C103" s="5" t="s">
        <v>215</v>
      </c>
    </row>
    <row r="104" spans="1:3" x14ac:dyDescent="0.25">
      <c r="A104" s="5">
        <v>101</v>
      </c>
      <c r="B104" s="5" t="s">
        <v>216</v>
      </c>
      <c r="C104" s="5" t="s">
        <v>215</v>
      </c>
    </row>
    <row r="105" spans="1:3" x14ac:dyDescent="0.25">
      <c r="A105" s="5">
        <v>102</v>
      </c>
      <c r="B105" s="5" t="s">
        <v>216</v>
      </c>
      <c r="C105" s="5" t="s">
        <v>215</v>
      </c>
    </row>
    <row r="106" spans="1:3" x14ac:dyDescent="0.25">
      <c r="A106" s="5">
        <v>103</v>
      </c>
      <c r="B106" s="5" t="s">
        <v>216</v>
      </c>
      <c r="C106" s="5" t="s">
        <v>215</v>
      </c>
    </row>
    <row r="107" spans="1:3" x14ac:dyDescent="0.25">
      <c r="A107" s="5">
        <v>104</v>
      </c>
      <c r="B107" s="5" t="s">
        <v>216</v>
      </c>
      <c r="C107" s="5" t="s">
        <v>215</v>
      </c>
    </row>
    <row r="108" spans="1:3" x14ac:dyDescent="0.25">
      <c r="A108" s="5">
        <v>105</v>
      </c>
      <c r="B108" s="5" t="s">
        <v>216</v>
      </c>
      <c r="C108" s="5" t="s">
        <v>215</v>
      </c>
    </row>
    <row r="109" spans="1:3" x14ac:dyDescent="0.25">
      <c r="A109" s="5">
        <v>106</v>
      </c>
      <c r="B109" s="5" t="s">
        <v>216</v>
      </c>
      <c r="C109" s="5" t="s">
        <v>215</v>
      </c>
    </row>
    <row r="110" spans="1:3" x14ac:dyDescent="0.25">
      <c r="A110" s="5">
        <v>107</v>
      </c>
      <c r="B110" s="5" t="s">
        <v>216</v>
      </c>
      <c r="C110" s="5" t="s">
        <v>215</v>
      </c>
    </row>
    <row r="111" spans="1:3" x14ac:dyDescent="0.25">
      <c r="A111" s="5">
        <v>108</v>
      </c>
      <c r="B111" s="5" t="s">
        <v>216</v>
      </c>
      <c r="C111" s="5" t="s">
        <v>215</v>
      </c>
    </row>
    <row r="112" spans="1:3" x14ac:dyDescent="0.25">
      <c r="A112" s="5">
        <v>109</v>
      </c>
      <c r="B112" s="5" t="s">
        <v>216</v>
      </c>
      <c r="C112" s="5" t="s">
        <v>215</v>
      </c>
    </row>
    <row r="113" spans="1:3" x14ac:dyDescent="0.25">
      <c r="A113" s="5">
        <v>110</v>
      </c>
      <c r="B113" s="5" t="s">
        <v>216</v>
      </c>
      <c r="C113" s="5" t="s">
        <v>215</v>
      </c>
    </row>
    <row r="114" spans="1:3" x14ac:dyDescent="0.25">
      <c r="A114" s="5">
        <v>111</v>
      </c>
      <c r="B114" s="5" t="s">
        <v>216</v>
      </c>
      <c r="C114" s="5" t="s">
        <v>215</v>
      </c>
    </row>
    <row r="115" spans="1:3" x14ac:dyDescent="0.25">
      <c r="A115" s="5">
        <v>112</v>
      </c>
      <c r="B115" s="5" t="s">
        <v>216</v>
      </c>
      <c r="C115" s="5" t="s">
        <v>215</v>
      </c>
    </row>
    <row r="116" spans="1:3" x14ac:dyDescent="0.25">
      <c r="A116" s="5">
        <v>113</v>
      </c>
      <c r="B116" s="5" t="s">
        <v>216</v>
      </c>
      <c r="C116" s="5" t="s">
        <v>215</v>
      </c>
    </row>
    <row r="117" spans="1:3" x14ac:dyDescent="0.25">
      <c r="A117" s="5">
        <v>114</v>
      </c>
      <c r="B117" s="5" t="s">
        <v>216</v>
      </c>
      <c r="C117" s="5" t="s">
        <v>215</v>
      </c>
    </row>
    <row r="118" spans="1:3" x14ac:dyDescent="0.25">
      <c r="A118" s="5">
        <v>115</v>
      </c>
      <c r="B118" s="5" t="s">
        <v>216</v>
      </c>
      <c r="C118" s="5" t="s">
        <v>215</v>
      </c>
    </row>
    <row r="119" spans="1:3" x14ac:dyDescent="0.25">
      <c r="A119" s="5">
        <v>116</v>
      </c>
      <c r="B119" s="5" t="s">
        <v>216</v>
      </c>
      <c r="C119" s="5" t="s">
        <v>215</v>
      </c>
    </row>
    <row r="120" spans="1:3" x14ac:dyDescent="0.25">
      <c r="A120" s="5">
        <v>117</v>
      </c>
      <c r="B120" s="5" t="s">
        <v>216</v>
      </c>
      <c r="C120" s="5" t="s">
        <v>215</v>
      </c>
    </row>
    <row r="121" spans="1:3" x14ac:dyDescent="0.25">
      <c r="A121" s="5">
        <v>118</v>
      </c>
      <c r="B121" s="5" t="s">
        <v>216</v>
      </c>
      <c r="C121" s="5" t="s">
        <v>215</v>
      </c>
    </row>
    <row r="122" spans="1:3" x14ac:dyDescent="0.25">
      <c r="A122" s="5">
        <v>119</v>
      </c>
      <c r="B122" s="5" t="s">
        <v>216</v>
      </c>
      <c r="C122" s="5" t="s">
        <v>215</v>
      </c>
    </row>
    <row r="123" spans="1:3" x14ac:dyDescent="0.25">
      <c r="A123" s="5">
        <v>120</v>
      </c>
      <c r="B123" s="5" t="s">
        <v>216</v>
      </c>
      <c r="C123" s="5" t="s">
        <v>215</v>
      </c>
    </row>
    <row r="124" spans="1:3" x14ac:dyDescent="0.25">
      <c r="A124" s="5">
        <v>121</v>
      </c>
      <c r="B124" s="5" t="s">
        <v>216</v>
      </c>
      <c r="C124" s="5" t="s">
        <v>215</v>
      </c>
    </row>
    <row r="125" spans="1:3" x14ac:dyDescent="0.25">
      <c r="A125" s="5">
        <v>122</v>
      </c>
      <c r="B125" s="5" t="s">
        <v>216</v>
      </c>
      <c r="C125" s="5" t="s">
        <v>215</v>
      </c>
    </row>
    <row r="126" spans="1:3" x14ac:dyDescent="0.25">
      <c r="A126" s="5">
        <v>123</v>
      </c>
      <c r="B126" s="5" t="s">
        <v>216</v>
      </c>
      <c r="C126" s="5" t="s">
        <v>215</v>
      </c>
    </row>
    <row r="127" spans="1:3" x14ac:dyDescent="0.25">
      <c r="A127" s="5">
        <v>124</v>
      </c>
      <c r="B127" s="5" t="s">
        <v>216</v>
      </c>
      <c r="C127" s="5" t="s">
        <v>215</v>
      </c>
    </row>
    <row r="128" spans="1:3" x14ac:dyDescent="0.25">
      <c r="A128" s="5">
        <v>125</v>
      </c>
      <c r="B128" s="5" t="s">
        <v>216</v>
      </c>
      <c r="C128" s="5" t="s">
        <v>215</v>
      </c>
    </row>
    <row r="129" spans="1:3" x14ac:dyDescent="0.25">
      <c r="A129" s="5">
        <v>126</v>
      </c>
      <c r="B129" s="5" t="s">
        <v>216</v>
      </c>
      <c r="C129" s="5" t="s">
        <v>215</v>
      </c>
    </row>
    <row r="130" spans="1:3" x14ac:dyDescent="0.25">
      <c r="A130" s="5">
        <v>127</v>
      </c>
      <c r="B130" s="5" t="s">
        <v>216</v>
      </c>
      <c r="C130" s="5" t="s">
        <v>215</v>
      </c>
    </row>
    <row r="131" spans="1:3" x14ac:dyDescent="0.25">
      <c r="A131" s="5">
        <v>128</v>
      </c>
      <c r="B131" s="5" t="s">
        <v>216</v>
      </c>
      <c r="C131" s="5" t="s">
        <v>215</v>
      </c>
    </row>
    <row r="132" spans="1:3" x14ac:dyDescent="0.25">
      <c r="A132" s="5">
        <v>129</v>
      </c>
      <c r="B132" s="5" t="s">
        <v>216</v>
      </c>
      <c r="C132" s="5" t="s">
        <v>215</v>
      </c>
    </row>
    <row r="133" spans="1:3" x14ac:dyDescent="0.25">
      <c r="A133" s="5">
        <v>130</v>
      </c>
      <c r="B133" s="5" t="s">
        <v>216</v>
      </c>
      <c r="C133" s="5" t="s">
        <v>215</v>
      </c>
    </row>
    <row r="134" spans="1:3" x14ac:dyDescent="0.25">
      <c r="A134" s="5">
        <v>131</v>
      </c>
      <c r="B134" s="5" t="s">
        <v>216</v>
      </c>
      <c r="C134" s="5" t="s">
        <v>215</v>
      </c>
    </row>
    <row r="135" spans="1:3" x14ac:dyDescent="0.25">
      <c r="A135" s="5">
        <v>132</v>
      </c>
      <c r="B135" s="5" t="s">
        <v>216</v>
      </c>
      <c r="C135" s="5" t="s">
        <v>215</v>
      </c>
    </row>
    <row r="136" spans="1:3" x14ac:dyDescent="0.25">
      <c r="A136" s="5">
        <v>133</v>
      </c>
      <c r="B136" s="5" t="s">
        <v>216</v>
      </c>
      <c r="C136" s="5" t="s">
        <v>215</v>
      </c>
    </row>
    <row r="137" spans="1:3" x14ac:dyDescent="0.25">
      <c r="A137" s="5">
        <v>134</v>
      </c>
      <c r="B137" s="5" t="s">
        <v>216</v>
      </c>
      <c r="C137" s="5" t="s">
        <v>215</v>
      </c>
    </row>
    <row r="138" spans="1:3" x14ac:dyDescent="0.25">
      <c r="A138" s="5">
        <v>135</v>
      </c>
      <c r="B138" s="5" t="s">
        <v>216</v>
      </c>
      <c r="C138" s="5" t="s">
        <v>215</v>
      </c>
    </row>
    <row r="139" spans="1:3" x14ac:dyDescent="0.25">
      <c r="A139" s="5">
        <v>136</v>
      </c>
      <c r="B139" s="5" t="s">
        <v>216</v>
      </c>
      <c r="C139" s="5" t="s">
        <v>215</v>
      </c>
    </row>
    <row r="140" spans="1:3" x14ac:dyDescent="0.25">
      <c r="A140" s="5">
        <v>137</v>
      </c>
      <c r="B140" s="5" t="s">
        <v>216</v>
      </c>
      <c r="C140" s="5" t="s">
        <v>215</v>
      </c>
    </row>
    <row r="141" spans="1:3" x14ac:dyDescent="0.25">
      <c r="A141" s="5">
        <v>138</v>
      </c>
      <c r="B141" s="5" t="s">
        <v>216</v>
      </c>
      <c r="C141" s="5" t="s">
        <v>215</v>
      </c>
    </row>
    <row r="142" spans="1:3" x14ac:dyDescent="0.25">
      <c r="A142" s="5">
        <v>139</v>
      </c>
      <c r="B142" s="5" t="s">
        <v>216</v>
      </c>
      <c r="C142" s="5" t="s">
        <v>215</v>
      </c>
    </row>
    <row r="143" spans="1:3" x14ac:dyDescent="0.25">
      <c r="A143" s="5">
        <v>140</v>
      </c>
      <c r="B143" s="5" t="s">
        <v>216</v>
      </c>
      <c r="C143" s="5" t="s">
        <v>215</v>
      </c>
    </row>
    <row r="144" spans="1:3" x14ac:dyDescent="0.25">
      <c r="A144" s="5">
        <v>141</v>
      </c>
      <c r="B144" s="5" t="s">
        <v>216</v>
      </c>
      <c r="C144" s="5" t="s">
        <v>215</v>
      </c>
    </row>
    <row r="145" spans="1:3" x14ac:dyDescent="0.25">
      <c r="A145" s="5">
        <v>142</v>
      </c>
      <c r="B145" s="5" t="s">
        <v>216</v>
      </c>
      <c r="C145" s="5" t="s">
        <v>215</v>
      </c>
    </row>
    <row r="146" spans="1:3" x14ac:dyDescent="0.25">
      <c r="A146" s="5">
        <v>143</v>
      </c>
      <c r="B146" s="5" t="s">
        <v>216</v>
      </c>
      <c r="C146" s="5" t="s">
        <v>215</v>
      </c>
    </row>
    <row r="147" spans="1:3" x14ac:dyDescent="0.25">
      <c r="A147" s="5">
        <v>144</v>
      </c>
      <c r="B147" s="5" t="s">
        <v>216</v>
      </c>
      <c r="C147" s="5" t="s">
        <v>215</v>
      </c>
    </row>
    <row r="148" spans="1:3" x14ac:dyDescent="0.25">
      <c r="A148" s="5">
        <v>145</v>
      </c>
      <c r="B148" s="5" t="s">
        <v>216</v>
      </c>
      <c r="C148" s="5" t="s">
        <v>215</v>
      </c>
    </row>
    <row r="149" spans="1:3" x14ac:dyDescent="0.25">
      <c r="A149" s="5">
        <v>146</v>
      </c>
      <c r="B149" s="5" t="s">
        <v>216</v>
      </c>
      <c r="C149" s="5" t="s">
        <v>215</v>
      </c>
    </row>
    <row r="150" spans="1:3" x14ac:dyDescent="0.25">
      <c r="A150" s="5">
        <v>147</v>
      </c>
      <c r="B150" s="5" t="s">
        <v>216</v>
      </c>
      <c r="C150" s="5" t="s">
        <v>215</v>
      </c>
    </row>
    <row r="151" spans="1:3" x14ac:dyDescent="0.25">
      <c r="A151" s="5">
        <v>148</v>
      </c>
      <c r="B151" s="5" t="s">
        <v>216</v>
      </c>
      <c r="C151" s="5" t="s">
        <v>215</v>
      </c>
    </row>
    <row r="152" spans="1:3" x14ac:dyDescent="0.25">
      <c r="A152" s="5">
        <v>149</v>
      </c>
      <c r="B152" s="5" t="s">
        <v>216</v>
      </c>
      <c r="C152" s="5" t="s">
        <v>215</v>
      </c>
    </row>
    <row r="153" spans="1:3" x14ac:dyDescent="0.25">
      <c r="A153" s="5">
        <v>150</v>
      </c>
      <c r="B153" s="5" t="s">
        <v>216</v>
      </c>
      <c r="C153" s="5" t="s">
        <v>215</v>
      </c>
    </row>
    <row r="154" spans="1:3" x14ac:dyDescent="0.25">
      <c r="A154" s="5">
        <v>151</v>
      </c>
      <c r="B154" s="5" t="s">
        <v>216</v>
      </c>
      <c r="C154" s="5" t="s">
        <v>215</v>
      </c>
    </row>
    <row r="155" spans="1:3" x14ac:dyDescent="0.25">
      <c r="A155" s="5">
        <v>152</v>
      </c>
      <c r="B155" s="5" t="s">
        <v>216</v>
      </c>
      <c r="C155" s="5" t="s">
        <v>215</v>
      </c>
    </row>
    <row r="156" spans="1:3" x14ac:dyDescent="0.25">
      <c r="A156" s="5">
        <v>153</v>
      </c>
      <c r="B156" s="5" t="s">
        <v>216</v>
      </c>
      <c r="C156" s="5" t="s">
        <v>215</v>
      </c>
    </row>
    <row r="157" spans="1:3" x14ac:dyDescent="0.25">
      <c r="A157" s="5">
        <v>154</v>
      </c>
      <c r="B157" s="5" t="s">
        <v>216</v>
      </c>
      <c r="C157" s="5" t="s">
        <v>215</v>
      </c>
    </row>
    <row r="158" spans="1:3" x14ac:dyDescent="0.25">
      <c r="A158" s="5">
        <v>155</v>
      </c>
      <c r="B158" s="5" t="s">
        <v>216</v>
      </c>
      <c r="C158" s="5" t="s">
        <v>215</v>
      </c>
    </row>
    <row r="159" spans="1:3" x14ac:dyDescent="0.25">
      <c r="A159" s="5">
        <v>156</v>
      </c>
      <c r="B159" s="5" t="s">
        <v>216</v>
      </c>
      <c r="C159" s="5" t="s">
        <v>215</v>
      </c>
    </row>
    <row r="160" spans="1:3" x14ac:dyDescent="0.25">
      <c r="A160" s="5">
        <v>157</v>
      </c>
      <c r="B160" s="5" t="s">
        <v>216</v>
      </c>
      <c r="C160" s="5" t="s">
        <v>215</v>
      </c>
    </row>
    <row r="161" spans="1:3" x14ac:dyDescent="0.25">
      <c r="A161" s="5">
        <v>158</v>
      </c>
      <c r="B161" s="5" t="s">
        <v>216</v>
      </c>
      <c r="C161" s="5" t="s">
        <v>215</v>
      </c>
    </row>
    <row r="162" spans="1:3" x14ac:dyDescent="0.25">
      <c r="A162" s="5">
        <v>159</v>
      </c>
      <c r="B162" s="5" t="s">
        <v>216</v>
      </c>
      <c r="C162" s="5" t="s">
        <v>215</v>
      </c>
    </row>
    <row r="163" spans="1:3" x14ac:dyDescent="0.25">
      <c r="A163" s="5">
        <v>160</v>
      </c>
      <c r="B163" s="5" t="s">
        <v>216</v>
      </c>
      <c r="C163" s="5" t="s">
        <v>215</v>
      </c>
    </row>
    <row r="164" spans="1:3" x14ac:dyDescent="0.25">
      <c r="A164" s="5">
        <v>161</v>
      </c>
      <c r="B164" s="5" t="s">
        <v>216</v>
      </c>
      <c r="C164" s="5" t="s">
        <v>215</v>
      </c>
    </row>
    <row r="165" spans="1:3" x14ac:dyDescent="0.25">
      <c r="A165" s="5">
        <v>162</v>
      </c>
      <c r="B165" s="5" t="s">
        <v>216</v>
      </c>
      <c r="C165" s="5" t="s">
        <v>215</v>
      </c>
    </row>
    <row r="166" spans="1:3" x14ac:dyDescent="0.25">
      <c r="A166" s="5">
        <v>163</v>
      </c>
      <c r="B166" s="5" t="s">
        <v>216</v>
      </c>
      <c r="C166" s="5" t="s">
        <v>215</v>
      </c>
    </row>
    <row r="167" spans="1:3" x14ac:dyDescent="0.25">
      <c r="A167" s="5">
        <v>164</v>
      </c>
      <c r="B167" s="5" t="s">
        <v>216</v>
      </c>
      <c r="C167" s="5" t="s">
        <v>215</v>
      </c>
    </row>
    <row r="168" spans="1:3" x14ac:dyDescent="0.25">
      <c r="A168" s="5">
        <v>165</v>
      </c>
      <c r="B168" s="5" t="s">
        <v>216</v>
      </c>
      <c r="C168" s="5" t="s">
        <v>215</v>
      </c>
    </row>
    <row r="169" spans="1:3" x14ac:dyDescent="0.25">
      <c r="A169" s="5">
        <v>166</v>
      </c>
      <c r="B169" s="5" t="s">
        <v>216</v>
      </c>
      <c r="C169" s="5" t="s">
        <v>215</v>
      </c>
    </row>
    <row r="170" spans="1:3" x14ac:dyDescent="0.25">
      <c r="A170" s="5">
        <v>167</v>
      </c>
      <c r="B170" s="5" t="s">
        <v>216</v>
      </c>
      <c r="C170" s="5" t="s">
        <v>215</v>
      </c>
    </row>
    <row r="171" spans="1:3" x14ac:dyDescent="0.25">
      <c r="A171" s="5">
        <v>168</v>
      </c>
      <c r="B171" s="5" t="s">
        <v>216</v>
      </c>
      <c r="C171" s="5" t="s">
        <v>215</v>
      </c>
    </row>
    <row r="172" spans="1:3" x14ac:dyDescent="0.25">
      <c r="A172" s="5">
        <v>169</v>
      </c>
      <c r="B172" s="5" t="s">
        <v>216</v>
      </c>
      <c r="C172" s="5" t="s">
        <v>215</v>
      </c>
    </row>
    <row r="173" spans="1:3" x14ac:dyDescent="0.25">
      <c r="A173" s="5">
        <v>170</v>
      </c>
      <c r="B173" s="5" t="s">
        <v>216</v>
      </c>
      <c r="C173" s="5" t="s">
        <v>215</v>
      </c>
    </row>
    <row r="174" spans="1:3" x14ac:dyDescent="0.25">
      <c r="A174" s="5">
        <v>171</v>
      </c>
      <c r="B174" s="5" t="s">
        <v>216</v>
      </c>
      <c r="C174" s="5" t="s">
        <v>215</v>
      </c>
    </row>
    <row r="175" spans="1:3" x14ac:dyDescent="0.25">
      <c r="A175" s="5">
        <v>172</v>
      </c>
      <c r="B175" s="5" t="s">
        <v>216</v>
      </c>
      <c r="C175" s="5" t="s">
        <v>215</v>
      </c>
    </row>
    <row r="176" spans="1:3" x14ac:dyDescent="0.25">
      <c r="A176" s="5">
        <v>173</v>
      </c>
      <c r="B176" s="5" t="s">
        <v>216</v>
      </c>
      <c r="C176" s="5" t="s">
        <v>215</v>
      </c>
    </row>
    <row r="177" spans="1:3" x14ac:dyDescent="0.25">
      <c r="A177" s="5">
        <v>174</v>
      </c>
      <c r="B177" s="5" t="s">
        <v>216</v>
      </c>
      <c r="C177" s="5" t="s">
        <v>215</v>
      </c>
    </row>
    <row r="178" spans="1:3" x14ac:dyDescent="0.25">
      <c r="A178" s="5">
        <v>175</v>
      </c>
      <c r="B178" s="5" t="s">
        <v>216</v>
      </c>
      <c r="C178" s="5" t="s">
        <v>215</v>
      </c>
    </row>
    <row r="179" spans="1:3" x14ac:dyDescent="0.25">
      <c r="A179" s="5">
        <v>176</v>
      </c>
      <c r="B179" s="5" t="s">
        <v>216</v>
      </c>
      <c r="C179" s="5" t="s">
        <v>215</v>
      </c>
    </row>
    <row r="180" spans="1:3" x14ac:dyDescent="0.25">
      <c r="A180" s="5">
        <v>177</v>
      </c>
      <c r="B180" s="5" t="s">
        <v>216</v>
      </c>
      <c r="C180" s="5" t="s">
        <v>215</v>
      </c>
    </row>
    <row r="181" spans="1:3" x14ac:dyDescent="0.25">
      <c r="A181" s="5">
        <v>178</v>
      </c>
      <c r="B181" s="5" t="s">
        <v>216</v>
      </c>
      <c r="C181" s="5" t="s">
        <v>215</v>
      </c>
    </row>
    <row r="182" spans="1:3" x14ac:dyDescent="0.25">
      <c r="A182" s="5">
        <v>179</v>
      </c>
      <c r="B182" s="5" t="s">
        <v>216</v>
      </c>
      <c r="C182" s="5" t="s">
        <v>215</v>
      </c>
    </row>
    <row r="183" spans="1:3" x14ac:dyDescent="0.25">
      <c r="A183" s="5">
        <v>180</v>
      </c>
      <c r="B183" s="5" t="s">
        <v>216</v>
      </c>
      <c r="C183" s="5" t="s">
        <v>215</v>
      </c>
    </row>
    <row r="184" spans="1:3" x14ac:dyDescent="0.25">
      <c r="A184" s="5">
        <v>181</v>
      </c>
      <c r="B184" s="5" t="s">
        <v>216</v>
      </c>
      <c r="C184" s="5" t="s">
        <v>215</v>
      </c>
    </row>
    <row r="185" spans="1:3" x14ac:dyDescent="0.25">
      <c r="A185" s="5">
        <v>182</v>
      </c>
      <c r="B185" s="5" t="s">
        <v>216</v>
      </c>
      <c r="C185" s="5" t="s">
        <v>215</v>
      </c>
    </row>
    <row r="186" spans="1:3" x14ac:dyDescent="0.25">
      <c r="A186" s="5">
        <v>183</v>
      </c>
      <c r="B186" s="5" t="s">
        <v>216</v>
      </c>
      <c r="C186" s="5" t="s">
        <v>215</v>
      </c>
    </row>
    <row r="187" spans="1:3" x14ac:dyDescent="0.25">
      <c r="A187" s="5">
        <v>184</v>
      </c>
      <c r="B187" s="5" t="s">
        <v>216</v>
      </c>
      <c r="C187" s="5" t="s">
        <v>215</v>
      </c>
    </row>
    <row r="188" spans="1:3" x14ac:dyDescent="0.25">
      <c r="A188" s="5">
        <v>185</v>
      </c>
      <c r="B188" s="5" t="s">
        <v>216</v>
      </c>
      <c r="C188" s="5" t="s">
        <v>215</v>
      </c>
    </row>
    <row r="189" spans="1:3" x14ac:dyDescent="0.25">
      <c r="A189" s="5">
        <v>186</v>
      </c>
      <c r="B189" s="5" t="s">
        <v>216</v>
      </c>
      <c r="C189" s="5" t="s">
        <v>215</v>
      </c>
    </row>
    <row r="190" spans="1:3" x14ac:dyDescent="0.25">
      <c r="A190" s="5">
        <v>187</v>
      </c>
      <c r="B190" s="5" t="s">
        <v>216</v>
      </c>
      <c r="C190" s="5" t="s">
        <v>215</v>
      </c>
    </row>
    <row r="191" spans="1:3" x14ac:dyDescent="0.25">
      <c r="A191" s="5">
        <v>188</v>
      </c>
      <c r="B191" s="5" t="s">
        <v>216</v>
      </c>
      <c r="C191" s="5" t="s">
        <v>215</v>
      </c>
    </row>
    <row r="192" spans="1:3" x14ac:dyDescent="0.25">
      <c r="A192" s="5">
        <v>189</v>
      </c>
      <c r="B192" s="5" t="s">
        <v>216</v>
      </c>
      <c r="C192" s="5" t="s">
        <v>215</v>
      </c>
    </row>
    <row r="193" spans="1:3" x14ac:dyDescent="0.25">
      <c r="A193" s="5">
        <v>190</v>
      </c>
      <c r="B193" s="5" t="s">
        <v>216</v>
      </c>
      <c r="C193" s="5" t="s">
        <v>215</v>
      </c>
    </row>
    <row r="194" spans="1:3" x14ac:dyDescent="0.25">
      <c r="A194" s="5">
        <v>191</v>
      </c>
      <c r="B194" s="5" t="s">
        <v>216</v>
      </c>
      <c r="C194" s="5" t="s">
        <v>215</v>
      </c>
    </row>
    <row r="195" spans="1:3" x14ac:dyDescent="0.25">
      <c r="A195" s="5">
        <v>192</v>
      </c>
      <c r="B195" s="5" t="s">
        <v>216</v>
      </c>
      <c r="C195" s="5" t="s">
        <v>215</v>
      </c>
    </row>
    <row r="196" spans="1:3" x14ac:dyDescent="0.25">
      <c r="A196" s="5">
        <v>193</v>
      </c>
      <c r="B196" s="5" t="s">
        <v>216</v>
      </c>
      <c r="C196" s="5" t="s">
        <v>215</v>
      </c>
    </row>
    <row r="197" spans="1:3" x14ac:dyDescent="0.25">
      <c r="A197" s="5">
        <v>194</v>
      </c>
      <c r="B197" s="5" t="s">
        <v>216</v>
      </c>
      <c r="C197" s="5" t="s">
        <v>215</v>
      </c>
    </row>
    <row r="198" spans="1:3" x14ac:dyDescent="0.25">
      <c r="A198" s="5">
        <v>195</v>
      </c>
      <c r="B198" s="5" t="s">
        <v>216</v>
      </c>
      <c r="C198" s="5" t="s">
        <v>215</v>
      </c>
    </row>
    <row r="199" spans="1:3" x14ac:dyDescent="0.25">
      <c r="A199" s="5">
        <v>196</v>
      </c>
      <c r="B199" s="5" t="s">
        <v>216</v>
      </c>
      <c r="C199" s="5" t="s">
        <v>215</v>
      </c>
    </row>
    <row r="200" spans="1:3" x14ac:dyDescent="0.25">
      <c r="A200" s="5">
        <v>197</v>
      </c>
      <c r="B200" s="5" t="s">
        <v>216</v>
      </c>
      <c r="C200" s="5" t="s">
        <v>215</v>
      </c>
    </row>
    <row r="201" spans="1:3" x14ac:dyDescent="0.25">
      <c r="A201" s="5">
        <v>198</v>
      </c>
      <c r="B201" s="5" t="s">
        <v>216</v>
      </c>
      <c r="C201" s="5" t="s">
        <v>215</v>
      </c>
    </row>
    <row r="202" spans="1:3" x14ac:dyDescent="0.25">
      <c r="A202" s="5">
        <v>199</v>
      </c>
      <c r="B202" s="5" t="s">
        <v>216</v>
      </c>
      <c r="C202" s="5" t="s">
        <v>215</v>
      </c>
    </row>
    <row r="203" spans="1:3" x14ac:dyDescent="0.25">
      <c r="A203" s="5">
        <v>200</v>
      </c>
      <c r="B203" s="5" t="s">
        <v>216</v>
      </c>
      <c r="C203" s="5" t="s">
        <v>215</v>
      </c>
    </row>
    <row r="204" spans="1:3" x14ac:dyDescent="0.25">
      <c r="A204" s="5">
        <v>201</v>
      </c>
      <c r="B204" s="5" t="s">
        <v>216</v>
      </c>
      <c r="C204" s="5" t="s">
        <v>215</v>
      </c>
    </row>
    <row r="205" spans="1:3" x14ac:dyDescent="0.25">
      <c r="A205" s="5">
        <v>202</v>
      </c>
      <c r="B205" s="5" t="s">
        <v>216</v>
      </c>
      <c r="C205" s="5" t="s">
        <v>215</v>
      </c>
    </row>
    <row r="206" spans="1:3" x14ac:dyDescent="0.25">
      <c r="A206" s="5">
        <v>203</v>
      </c>
      <c r="B206" s="5" t="s">
        <v>216</v>
      </c>
      <c r="C206" s="5" t="s">
        <v>215</v>
      </c>
    </row>
    <row r="207" spans="1:3" x14ac:dyDescent="0.25">
      <c r="A207" s="5">
        <v>204</v>
      </c>
      <c r="B207" s="5" t="s">
        <v>216</v>
      </c>
      <c r="C207" s="5" t="s">
        <v>215</v>
      </c>
    </row>
    <row r="208" spans="1:3" x14ac:dyDescent="0.25">
      <c r="A208" s="5">
        <v>205</v>
      </c>
      <c r="B208" s="5" t="s">
        <v>216</v>
      </c>
      <c r="C208" s="5" t="s">
        <v>215</v>
      </c>
    </row>
    <row r="209" spans="1:3" x14ac:dyDescent="0.25">
      <c r="A209" s="5">
        <v>206</v>
      </c>
      <c r="B209" s="5" t="s">
        <v>216</v>
      </c>
      <c r="C209" s="5" t="s">
        <v>215</v>
      </c>
    </row>
    <row r="210" spans="1:3" x14ac:dyDescent="0.25">
      <c r="A210" s="5">
        <v>207</v>
      </c>
      <c r="B210" s="5" t="s">
        <v>216</v>
      </c>
      <c r="C210" s="5" t="s">
        <v>215</v>
      </c>
    </row>
    <row r="211" spans="1:3" x14ac:dyDescent="0.25">
      <c r="A211" s="5">
        <v>208</v>
      </c>
      <c r="B211" s="5" t="s">
        <v>216</v>
      </c>
      <c r="C211" s="5" t="s">
        <v>215</v>
      </c>
    </row>
    <row r="212" spans="1:3" x14ac:dyDescent="0.25">
      <c r="A212" s="5">
        <v>209</v>
      </c>
      <c r="B212" s="5" t="s">
        <v>216</v>
      </c>
      <c r="C212" s="5" t="s">
        <v>215</v>
      </c>
    </row>
    <row r="213" spans="1:3" x14ac:dyDescent="0.25">
      <c r="A213" s="5">
        <v>210</v>
      </c>
      <c r="B213" s="5" t="s">
        <v>216</v>
      </c>
      <c r="C213" s="5" t="s">
        <v>215</v>
      </c>
    </row>
    <row r="214" spans="1:3" x14ac:dyDescent="0.25">
      <c r="A214" s="5">
        <v>211</v>
      </c>
      <c r="B214" s="5" t="s">
        <v>216</v>
      </c>
      <c r="C214" s="5" t="s">
        <v>215</v>
      </c>
    </row>
    <row r="215" spans="1:3" x14ac:dyDescent="0.25">
      <c r="A215" s="5">
        <v>212</v>
      </c>
      <c r="B215" s="5" t="s">
        <v>216</v>
      </c>
      <c r="C215" s="5" t="s">
        <v>215</v>
      </c>
    </row>
    <row r="216" spans="1:3" x14ac:dyDescent="0.25">
      <c r="A216" s="5">
        <v>213</v>
      </c>
      <c r="B216" s="5" t="s">
        <v>216</v>
      </c>
      <c r="C216" s="5" t="s">
        <v>215</v>
      </c>
    </row>
    <row r="217" spans="1:3" x14ac:dyDescent="0.25">
      <c r="A217" s="5">
        <v>214</v>
      </c>
      <c r="B217" s="5" t="s">
        <v>216</v>
      </c>
      <c r="C217" s="5" t="s">
        <v>215</v>
      </c>
    </row>
    <row r="218" spans="1:3" x14ac:dyDescent="0.25">
      <c r="A218" s="5">
        <v>215</v>
      </c>
      <c r="B218" s="5" t="s">
        <v>216</v>
      </c>
      <c r="C218" s="5" t="s">
        <v>215</v>
      </c>
    </row>
    <row r="219" spans="1:3" x14ac:dyDescent="0.25">
      <c r="A219" s="5">
        <v>216</v>
      </c>
      <c r="B219" s="5" t="s">
        <v>216</v>
      </c>
      <c r="C219" s="5" t="s">
        <v>215</v>
      </c>
    </row>
    <row r="220" spans="1:3" x14ac:dyDescent="0.25">
      <c r="A220" s="5">
        <v>217</v>
      </c>
      <c r="B220" s="5" t="s">
        <v>216</v>
      </c>
      <c r="C220" s="5" t="s">
        <v>215</v>
      </c>
    </row>
    <row r="221" spans="1:3" x14ac:dyDescent="0.25">
      <c r="A221" s="5">
        <v>218</v>
      </c>
      <c r="B221" s="5" t="s">
        <v>216</v>
      </c>
      <c r="C221" s="5" t="s">
        <v>215</v>
      </c>
    </row>
    <row r="222" spans="1:3" x14ac:dyDescent="0.25">
      <c r="A222" s="5">
        <v>219</v>
      </c>
      <c r="B222" s="5" t="s">
        <v>216</v>
      </c>
      <c r="C222" s="5" t="s">
        <v>215</v>
      </c>
    </row>
    <row r="223" spans="1:3" x14ac:dyDescent="0.25">
      <c r="A223" s="5">
        <v>220</v>
      </c>
      <c r="B223" s="5" t="s">
        <v>216</v>
      </c>
      <c r="C223" s="5" t="s">
        <v>215</v>
      </c>
    </row>
    <row r="224" spans="1:3" x14ac:dyDescent="0.25">
      <c r="A224" s="5">
        <v>221</v>
      </c>
      <c r="B224" s="5" t="s">
        <v>216</v>
      </c>
      <c r="C224" s="5" t="s">
        <v>215</v>
      </c>
    </row>
    <row r="225" spans="1:3" x14ac:dyDescent="0.25">
      <c r="A225" s="5">
        <v>222</v>
      </c>
      <c r="B225" s="5" t="s">
        <v>216</v>
      </c>
      <c r="C225" s="5" t="s">
        <v>215</v>
      </c>
    </row>
    <row r="226" spans="1:3" x14ac:dyDescent="0.25">
      <c r="A226" s="5">
        <v>223</v>
      </c>
      <c r="B226" s="5" t="s">
        <v>216</v>
      </c>
      <c r="C226" s="5" t="s">
        <v>215</v>
      </c>
    </row>
    <row r="227" spans="1:3" x14ac:dyDescent="0.25">
      <c r="A227" s="5">
        <v>224</v>
      </c>
      <c r="B227" s="5" t="s">
        <v>216</v>
      </c>
      <c r="C227" s="5" t="s">
        <v>215</v>
      </c>
    </row>
    <row r="228" spans="1:3" x14ac:dyDescent="0.25">
      <c r="A228" s="5">
        <v>225</v>
      </c>
      <c r="B228" s="5" t="s">
        <v>216</v>
      </c>
      <c r="C228" s="5" t="s">
        <v>215</v>
      </c>
    </row>
    <row r="229" spans="1:3" x14ac:dyDescent="0.25">
      <c r="A229" s="5">
        <v>226</v>
      </c>
      <c r="B229" s="5" t="s">
        <v>216</v>
      </c>
      <c r="C229" s="5" t="s">
        <v>215</v>
      </c>
    </row>
    <row r="230" spans="1:3" x14ac:dyDescent="0.25">
      <c r="A230" s="5">
        <v>227</v>
      </c>
      <c r="B230" s="5" t="s">
        <v>795</v>
      </c>
      <c r="C230" s="5" t="s">
        <v>215</v>
      </c>
    </row>
    <row r="231" spans="1:3" x14ac:dyDescent="0.25">
      <c r="A231" s="5">
        <v>228</v>
      </c>
      <c r="B231" s="5" t="s">
        <v>795</v>
      </c>
      <c r="C231" s="5" t="s">
        <v>215</v>
      </c>
    </row>
    <row r="232" spans="1:3" x14ac:dyDescent="0.25">
      <c r="A232" s="5">
        <v>229</v>
      </c>
      <c r="B232" s="5" t="s">
        <v>795</v>
      </c>
      <c r="C232" s="5" t="s">
        <v>215</v>
      </c>
    </row>
    <row r="233" spans="1:3" x14ac:dyDescent="0.25">
      <c r="A233" s="5">
        <v>230</v>
      </c>
      <c r="B233" s="5" t="s">
        <v>795</v>
      </c>
      <c r="C233" s="5" t="s">
        <v>215</v>
      </c>
    </row>
    <row r="234" spans="1:3" x14ac:dyDescent="0.25">
      <c r="A234" s="5">
        <v>231</v>
      </c>
      <c r="B234" s="5" t="s">
        <v>795</v>
      </c>
      <c r="C234" s="5" t="s">
        <v>215</v>
      </c>
    </row>
    <row r="235" spans="1:3" x14ac:dyDescent="0.25">
      <c r="A235" s="5">
        <v>232</v>
      </c>
      <c r="B235" s="5" t="s">
        <v>795</v>
      </c>
      <c r="C235" s="5" t="s">
        <v>215</v>
      </c>
    </row>
    <row r="236" spans="1:3" x14ac:dyDescent="0.25">
      <c r="A236" s="5">
        <v>233</v>
      </c>
      <c r="B236" s="5" t="s">
        <v>795</v>
      </c>
      <c r="C236" s="5" t="s">
        <v>215</v>
      </c>
    </row>
    <row r="237" spans="1:3" x14ac:dyDescent="0.25">
      <c r="A237" s="5">
        <v>234</v>
      </c>
      <c r="B237" s="5" t="s">
        <v>795</v>
      </c>
      <c r="C237" s="5" t="s">
        <v>215</v>
      </c>
    </row>
    <row r="238" spans="1:3" x14ac:dyDescent="0.25">
      <c r="A238" s="5">
        <v>235</v>
      </c>
      <c r="B238" s="5" t="s">
        <v>795</v>
      </c>
      <c r="C238" s="5" t="s">
        <v>215</v>
      </c>
    </row>
    <row r="239" spans="1:3" x14ac:dyDescent="0.25">
      <c r="A239" s="5">
        <v>236</v>
      </c>
      <c r="B239" s="5" t="s">
        <v>795</v>
      </c>
      <c r="C239" s="5" t="s">
        <v>215</v>
      </c>
    </row>
    <row r="240" spans="1:3" x14ac:dyDescent="0.25">
      <c r="A240" s="5">
        <v>237</v>
      </c>
      <c r="B240" s="5" t="s">
        <v>795</v>
      </c>
      <c r="C240"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0"/>
  <sheetViews>
    <sheetView topLeftCell="A3" workbookViewId="0">
      <selection activeCell="A4" sqref="A4"/>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7645.5</v>
      </c>
      <c r="D4">
        <v>0</v>
      </c>
      <c r="E4" t="s">
        <v>212</v>
      </c>
      <c r="F4" t="s">
        <v>215</v>
      </c>
    </row>
    <row r="5" spans="1:6" x14ac:dyDescent="0.25">
      <c r="A5" s="5">
        <v>2</v>
      </c>
      <c r="B5" s="5" t="s">
        <v>217</v>
      </c>
      <c r="C5" s="5">
        <v>4822.87</v>
      </c>
      <c r="D5" s="5">
        <v>0</v>
      </c>
      <c r="E5" s="5" t="s">
        <v>212</v>
      </c>
      <c r="F5" s="5" t="s">
        <v>215</v>
      </c>
    </row>
    <row r="6" spans="1:6" x14ac:dyDescent="0.25">
      <c r="A6" s="5">
        <v>3</v>
      </c>
      <c r="B6" s="5" t="s">
        <v>217</v>
      </c>
      <c r="C6" s="5">
        <v>5275</v>
      </c>
      <c r="D6" s="5">
        <v>0</v>
      </c>
      <c r="E6" s="5" t="s">
        <v>212</v>
      </c>
      <c r="F6" s="5" t="s">
        <v>215</v>
      </c>
    </row>
    <row r="7" spans="1:6" x14ac:dyDescent="0.25">
      <c r="A7" s="5">
        <v>4</v>
      </c>
      <c r="B7" s="5" t="s">
        <v>217</v>
      </c>
      <c r="C7" s="5">
        <v>4741.5</v>
      </c>
      <c r="D7" s="5">
        <v>0</v>
      </c>
      <c r="E7" s="5" t="s">
        <v>212</v>
      </c>
      <c r="F7" s="5" t="s">
        <v>215</v>
      </c>
    </row>
    <row r="8" spans="1:6" x14ac:dyDescent="0.25">
      <c r="A8" s="5">
        <v>5</v>
      </c>
      <c r="B8" s="5" t="s">
        <v>217</v>
      </c>
      <c r="C8" s="5">
        <v>0</v>
      </c>
      <c r="D8" s="5">
        <v>0</v>
      </c>
      <c r="E8" s="5" t="s">
        <v>212</v>
      </c>
      <c r="F8" s="5" t="s">
        <v>215</v>
      </c>
    </row>
    <row r="9" spans="1:6" x14ac:dyDescent="0.25">
      <c r="A9" s="5">
        <v>6</v>
      </c>
      <c r="B9" s="5" t="s">
        <v>217</v>
      </c>
      <c r="C9" s="5">
        <v>5275</v>
      </c>
      <c r="D9" s="5">
        <v>0</v>
      </c>
      <c r="E9" s="5" t="s">
        <v>212</v>
      </c>
      <c r="F9" s="5" t="s">
        <v>215</v>
      </c>
    </row>
    <row r="10" spans="1:6" x14ac:dyDescent="0.25">
      <c r="A10" s="5">
        <v>7</v>
      </c>
      <c r="B10" s="5" t="s">
        <v>217</v>
      </c>
      <c r="C10" s="5">
        <v>4741.5</v>
      </c>
      <c r="D10" s="5">
        <v>0</v>
      </c>
      <c r="E10" s="5" t="s">
        <v>212</v>
      </c>
      <c r="F10" s="5" t="s">
        <v>215</v>
      </c>
    </row>
    <row r="11" spans="1:6" x14ac:dyDescent="0.25">
      <c r="A11" s="5">
        <v>8</v>
      </c>
      <c r="B11" s="5" t="s">
        <v>217</v>
      </c>
      <c r="C11" s="5">
        <v>4741.5</v>
      </c>
      <c r="D11" s="5">
        <v>0</v>
      </c>
      <c r="E11" s="5" t="s">
        <v>212</v>
      </c>
      <c r="F11" s="5" t="s">
        <v>215</v>
      </c>
    </row>
    <row r="12" spans="1:6" x14ac:dyDescent="0.25">
      <c r="A12" s="5">
        <v>9</v>
      </c>
      <c r="B12" s="5" t="s">
        <v>217</v>
      </c>
      <c r="C12" s="5">
        <v>4741.5</v>
      </c>
      <c r="D12" s="5">
        <v>0</v>
      </c>
      <c r="E12" s="5" t="s">
        <v>212</v>
      </c>
      <c r="F12" s="5" t="s">
        <v>215</v>
      </c>
    </row>
    <row r="13" spans="1:6" x14ac:dyDescent="0.25">
      <c r="A13" s="5">
        <v>10</v>
      </c>
      <c r="B13" s="5" t="s">
        <v>217</v>
      </c>
      <c r="C13" s="5">
        <v>5614.5</v>
      </c>
      <c r="D13" s="5">
        <v>0</v>
      </c>
      <c r="E13" s="5" t="s">
        <v>212</v>
      </c>
      <c r="F13" s="5" t="s">
        <v>215</v>
      </c>
    </row>
    <row r="14" spans="1:6" x14ac:dyDescent="0.25">
      <c r="A14" s="5">
        <v>11</v>
      </c>
      <c r="B14" s="5" t="s">
        <v>217</v>
      </c>
      <c r="C14" s="5">
        <v>4988.5</v>
      </c>
      <c r="D14" s="5">
        <v>0</v>
      </c>
      <c r="E14" s="5" t="s">
        <v>212</v>
      </c>
      <c r="F14" s="5" t="s">
        <v>215</v>
      </c>
    </row>
    <row r="15" spans="1:6" x14ac:dyDescent="0.25">
      <c r="A15" s="5">
        <v>12</v>
      </c>
      <c r="B15" s="5" t="s">
        <v>217</v>
      </c>
      <c r="C15" s="5">
        <v>4741.5</v>
      </c>
      <c r="D15" s="5">
        <v>0</v>
      </c>
      <c r="E15" s="5" t="s">
        <v>212</v>
      </c>
      <c r="F15" s="5" t="s">
        <v>215</v>
      </c>
    </row>
    <row r="16" spans="1:6" x14ac:dyDescent="0.25">
      <c r="A16" s="5">
        <v>13</v>
      </c>
      <c r="B16" s="5" t="s">
        <v>217</v>
      </c>
      <c r="C16" s="5">
        <v>4741.5</v>
      </c>
      <c r="D16" s="5">
        <v>0</v>
      </c>
      <c r="E16" s="5" t="s">
        <v>212</v>
      </c>
      <c r="F16" s="5" t="s">
        <v>215</v>
      </c>
    </row>
    <row r="17" spans="1:6" x14ac:dyDescent="0.25">
      <c r="A17" s="5">
        <v>14</v>
      </c>
      <c r="B17" s="5" t="s">
        <v>217</v>
      </c>
      <c r="C17" s="5">
        <v>4988.5</v>
      </c>
      <c r="D17" s="5">
        <v>0</v>
      </c>
      <c r="E17" s="5" t="s">
        <v>212</v>
      </c>
      <c r="F17" s="5" t="s">
        <v>215</v>
      </c>
    </row>
    <row r="18" spans="1:6" x14ac:dyDescent="0.25">
      <c r="A18" s="5">
        <v>15</v>
      </c>
      <c r="B18" s="5" t="s">
        <v>217</v>
      </c>
      <c r="C18" s="5">
        <v>4741.5</v>
      </c>
      <c r="D18" s="5">
        <v>0</v>
      </c>
      <c r="E18" s="5" t="s">
        <v>212</v>
      </c>
      <c r="F18" s="5" t="s">
        <v>215</v>
      </c>
    </row>
    <row r="19" spans="1:6" x14ac:dyDescent="0.25">
      <c r="A19" s="5">
        <v>16</v>
      </c>
      <c r="B19" s="5" t="s">
        <v>217</v>
      </c>
      <c r="C19" s="5">
        <v>4741.5</v>
      </c>
      <c r="D19" s="5">
        <v>0</v>
      </c>
      <c r="E19" s="5" t="s">
        <v>212</v>
      </c>
      <c r="F19" s="5" t="s">
        <v>215</v>
      </c>
    </row>
    <row r="20" spans="1:6" x14ac:dyDescent="0.25">
      <c r="A20" s="5">
        <v>17</v>
      </c>
      <c r="B20" s="5" t="s">
        <v>217</v>
      </c>
      <c r="C20" s="5">
        <v>4741.5</v>
      </c>
      <c r="D20" s="5">
        <v>0</v>
      </c>
      <c r="E20" s="5" t="s">
        <v>212</v>
      </c>
      <c r="F20" s="5" t="s">
        <v>215</v>
      </c>
    </row>
    <row r="21" spans="1:6" x14ac:dyDescent="0.25">
      <c r="A21" s="5">
        <v>18</v>
      </c>
      <c r="B21" s="5" t="s">
        <v>217</v>
      </c>
      <c r="C21" s="5">
        <v>4988.5</v>
      </c>
      <c r="D21" s="5">
        <v>0</v>
      </c>
      <c r="E21" s="5" t="s">
        <v>212</v>
      </c>
      <c r="F21" s="5" t="s">
        <v>215</v>
      </c>
    </row>
    <row r="22" spans="1:6" x14ac:dyDescent="0.25">
      <c r="A22" s="5">
        <v>19</v>
      </c>
      <c r="B22" s="5" t="s">
        <v>217</v>
      </c>
      <c r="C22" s="5">
        <v>4741.5</v>
      </c>
      <c r="D22" s="5">
        <v>0</v>
      </c>
      <c r="E22" s="5" t="s">
        <v>212</v>
      </c>
      <c r="F22" s="5" t="s">
        <v>215</v>
      </c>
    </row>
    <row r="23" spans="1:6" x14ac:dyDescent="0.25">
      <c r="A23" s="5">
        <v>20</v>
      </c>
      <c r="B23" s="5" t="s">
        <v>217</v>
      </c>
      <c r="C23" s="5">
        <v>6440.5</v>
      </c>
      <c r="D23" s="5">
        <v>0</v>
      </c>
      <c r="E23" s="5" t="s">
        <v>212</v>
      </c>
      <c r="F23" s="5" t="s">
        <v>215</v>
      </c>
    </row>
    <row r="24" spans="1:6" x14ac:dyDescent="0.25">
      <c r="A24" s="5">
        <v>21</v>
      </c>
      <c r="B24" s="5" t="s">
        <v>217</v>
      </c>
      <c r="C24" s="5">
        <v>4988.5</v>
      </c>
      <c r="D24" s="5">
        <v>0</v>
      </c>
      <c r="E24" s="5" t="s">
        <v>212</v>
      </c>
      <c r="F24" s="5" t="s">
        <v>215</v>
      </c>
    </row>
    <row r="25" spans="1:6" x14ac:dyDescent="0.25">
      <c r="A25" s="5">
        <v>22</v>
      </c>
      <c r="B25" s="5" t="s">
        <v>217</v>
      </c>
      <c r="C25" s="5">
        <v>4741.5</v>
      </c>
      <c r="D25" s="5">
        <v>0</v>
      </c>
      <c r="E25" s="5" t="s">
        <v>212</v>
      </c>
      <c r="F25" s="5" t="s">
        <v>215</v>
      </c>
    </row>
    <row r="26" spans="1:6" x14ac:dyDescent="0.25">
      <c r="A26" s="5">
        <v>23</v>
      </c>
      <c r="B26" s="5" t="s">
        <v>217</v>
      </c>
      <c r="C26" s="5">
        <v>0</v>
      </c>
      <c r="D26" s="5">
        <v>0</v>
      </c>
      <c r="E26" s="5" t="s">
        <v>212</v>
      </c>
      <c r="F26" s="5" t="s">
        <v>215</v>
      </c>
    </row>
    <row r="27" spans="1:6" x14ac:dyDescent="0.25">
      <c r="A27" s="5">
        <v>24</v>
      </c>
      <c r="B27" s="5" t="s">
        <v>217</v>
      </c>
      <c r="C27" s="5">
        <v>4988.5</v>
      </c>
      <c r="D27" s="5">
        <v>0</v>
      </c>
      <c r="E27" s="5" t="s">
        <v>212</v>
      </c>
      <c r="F27" s="5" t="s">
        <v>215</v>
      </c>
    </row>
    <row r="28" spans="1:6" x14ac:dyDescent="0.25">
      <c r="A28" s="5">
        <v>25</v>
      </c>
      <c r="B28" s="5" t="s">
        <v>217</v>
      </c>
      <c r="C28" s="5">
        <v>4741.5</v>
      </c>
      <c r="D28" s="5">
        <v>0</v>
      </c>
      <c r="E28" s="5" t="s">
        <v>212</v>
      </c>
      <c r="F28" s="5" t="s">
        <v>215</v>
      </c>
    </row>
    <row r="29" spans="1:6" x14ac:dyDescent="0.25">
      <c r="A29" s="5">
        <v>26</v>
      </c>
      <c r="B29" s="5" t="s">
        <v>217</v>
      </c>
      <c r="C29" s="5">
        <v>0</v>
      </c>
      <c r="D29" s="5">
        <v>0</v>
      </c>
      <c r="E29" s="5" t="s">
        <v>212</v>
      </c>
      <c r="F29" s="5" t="s">
        <v>215</v>
      </c>
    </row>
    <row r="30" spans="1:6" x14ac:dyDescent="0.25">
      <c r="A30" s="5">
        <v>27</v>
      </c>
      <c r="B30" s="5" t="s">
        <v>217</v>
      </c>
      <c r="C30" s="5">
        <v>4988.5</v>
      </c>
      <c r="D30" s="5">
        <v>0</v>
      </c>
      <c r="E30" s="5" t="s">
        <v>212</v>
      </c>
      <c r="F30" s="5" t="s">
        <v>215</v>
      </c>
    </row>
    <row r="31" spans="1:6" x14ac:dyDescent="0.25">
      <c r="A31" s="5">
        <v>28</v>
      </c>
      <c r="B31" s="5" t="s">
        <v>217</v>
      </c>
      <c r="C31" s="5">
        <v>4741.5</v>
      </c>
      <c r="D31" s="5">
        <v>0</v>
      </c>
      <c r="E31" s="5" t="s">
        <v>212</v>
      </c>
      <c r="F31" s="5" t="s">
        <v>215</v>
      </c>
    </row>
    <row r="32" spans="1:6" x14ac:dyDescent="0.25">
      <c r="A32" s="5">
        <v>29</v>
      </c>
      <c r="B32" s="5" t="s">
        <v>217</v>
      </c>
      <c r="C32" s="5">
        <v>4741.5</v>
      </c>
      <c r="D32" s="5">
        <v>0</v>
      </c>
      <c r="E32" s="5" t="s">
        <v>212</v>
      </c>
      <c r="F32" s="5" t="s">
        <v>215</v>
      </c>
    </row>
    <row r="33" spans="1:6" x14ac:dyDescent="0.25">
      <c r="A33" s="5">
        <v>30</v>
      </c>
      <c r="B33" s="5" t="s">
        <v>217</v>
      </c>
      <c r="C33" s="5">
        <v>4988.5</v>
      </c>
      <c r="D33" s="5">
        <v>0</v>
      </c>
      <c r="E33" s="5" t="s">
        <v>212</v>
      </c>
      <c r="F33" s="5" t="s">
        <v>215</v>
      </c>
    </row>
    <row r="34" spans="1:6" x14ac:dyDescent="0.25">
      <c r="A34" s="5">
        <v>31</v>
      </c>
      <c r="B34" s="5" t="s">
        <v>217</v>
      </c>
      <c r="C34" s="5">
        <v>4741.5</v>
      </c>
      <c r="D34" s="5">
        <v>0</v>
      </c>
      <c r="E34" s="5" t="s">
        <v>212</v>
      </c>
      <c r="F34" s="5" t="s">
        <v>215</v>
      </c>
    </row>
    <row r="35" spans="1:6" x14ac:dyDescent="0.25">
      <c r="A35" s="5">
        <v>32</v>
      </c>
      <c r="B35" s="5" t="s">
        <v>217</v>
      </c>
      <c r="C35" s="5">
        <v>4741.5</v>
      </c>
      <c r="D35" s="5">
        <v>0</v>
      </c>
      <c r="E35" s="5" t="s">
        <v>212</v>
      </c>
      <c r="F35" s="5" t="s">
        <v>215</v>
      </c>
    </row>
    <row r="36" spans="1:6" x14ac:dyDescent="0.25">
      <c r="A36" s="5">
        <v>33</v>
      </c>
      <c r="B36" s="5" t="s">
        <v>217</v>
      </c>
      <c r="C36" s="5">
        <v>4988.5</v>
      </c>
      <c r="D36" s="5">
        <v>0</v>
      </c>
      <c r="E36" s="5" t="s">
        <v>212</v>
      </c>
      <c r="F36" s="5" t="s">
        <v>215</v>
      </c>
    </row>
    <row r="37" spans="1:6" x14ac:dyDescent="0.25">
      <c r="A37" s="5">
        <v>34</v>
      </c>
      <c r="B37" s="5" t="s">
        <v>217</v>
      </c>
      <c r="C37" s="5">
        <v>4741.5</v>
      </c>
      <c r="D37" s="5">
        <v>0</v>
      </c>
      <c r="E37" s="5" t="s">
        <v>212</v>
      </c>
      <c r="F37" s="5" t="s">
        <v>215</v>
      </c>
    </row>
    <row r="38" spans="1:6" x14ac:dyDescent="0.25">
      <c r="A38" s="5">
        <v>35</v>
      </c>
      <c r="B38" s="5" t="s">
        <v>217</v>
      </c>
      <c r="C38" s="5">
        <v>6440.5</v>
      </c>
      <c r="D38" s="5">
        <v>0</v>
      </c>
      <c r="E38" s="5" t="s">
        <v>212</v>
      </c>
      <c r="F38" s="5" t="s">
        <v>215</v>
      </c>
    </row>
    <row r="39" spans="1:6" x14ac:dyDescent="0.25">
      <c r="A39" s="5">
        <v>36</v>
      </c>
      <c r="B39" s="5" t="s">
        <v>217</v>
      </c>
      <c r="C39" s="5">
        <v>4988.5</v>
      </c>
      <c r="D39" s="5">
        <v>0</v>
      </c>
      <c r="E39" s="5" t="s">
        <v>212</v>
      </c>
      <c r="F39" s="5" t="s">
        <v>215</v>
      </c>
    </row>
    <row r="40" spans="1:6" x14ac:dyDescent="0.25">
      <c r="A40" s="5">
        <v>37</v>
      </c>
      <c r="B40" s="5" t="s">
        <v>217</v>
      </c>
      <c r="C40" s="5">
        <v>4741.5</v>
      </c>
      <c r="D40" s="5">
        <v>0</v>
      </c>
      <c r="E40" s="5" t="s">
        <v>212</v>
      </c>
      <c r="F40" s="5" t="s">
        <v>215</v>
      </c>
    </row>
    <row r="41" spans="1:6" x14ac:dyDescent="0.25">
      <c r="A41" s="5">
        <v>38</v>
      </c>
      <c r="B41" s="5" t="s">
        <v>217</v>
      </c>
      <c r="C41" s="5">
        <v>4741.5</v>
      </c>
      <c r="D41" s="5">
        <v>0</v>
      </c>
      <c r="E41" s="5" t="s">
        <v>212</v>
      </c>
      <c r="F41" s="5" t="s">
        <v>215</v>
      </c>
    </row>
    <row r="42" spans="1:6" x14ac:dyDescent="0.25">
      <c r="A42" s="5">
        <v>39</v>
      </c>
      <c r="B42" s="5" t="s">
        <v>217</v>
      </c>
      <c r="C42" s="5">
        <v>4988.5</v>
      </c>
      <c r="D42" s="5">
        <v>0</v>
      </c>
      <c r="E42" s="5" t="s">
        <v>212</v>
      </c>
      <c r="F42" s="5" t="s">
        <v>215</v>
      </c>
    </row>
    <row r="43" spans="1:6" x14ac:dyDescent="0.25">
      <c r="A43" s="5">
        <v>40</v>
      </c>
      <c r="B43" s="5" t="s">
        <v>217</v>
      </c>
      <c r="C43" s="5">
        <v>4741.5</v>
      </c>
      <c r="D43" s="5">
        <v>0</v>
      </c>
      <c r="E43" s="5" t="s">
        <v>212</v>
      </c>
      <c r="F43" s="5" t="s">
        <v>215</v>
      </c>
    </row>
    <row r="44" spans="1:6" x14ac:dyDescent="0.25">
      <c r="A44" s="5">
        <v>41</v>
      </c>
      <c r="B44" s="5" t="s">
        <v>217</v>
      </c>
      <c r="C44" s="5">
        <v>4741.5</v>
      </c>
      <c r="D44" s="5">
        <v>0</v>
      </c>
      <c r="E44" s="5" t="s">
        <v>212</v>
      </c>
      <c r="F44" s="5" t="s">
        <v>215</v>
      </c>
    </row>
    <row r="45" spans="1:6" x14ac:dyDescent="0.25">
      <c r="A45" s="5">
        <v>42</v>
      </c>
      <c r="B45" s="5" t="s">
        <v>217</v>
      </c>
      <c r="C45" s="5">
        <v>5127.5</v>
      </c>
      <c r="D45" s="5">
        <v>0</v>
      </c>
      <c r="E45" s="5" t="s">
        <v>212</v>
      </c>
      <c r="F45" s="5" t="s">
        <v>215</v>
      </c>
    </row>
    <row r="46" spans="1:6" x14ac:dyDescent="0.25">
      <c r="A46" s="5">
        <v>43</v>
      </c>
      <c r="B46" s="5" t="s">
        <v>217</v>
      </c>
      <c r="C46" s="5">
        <v>4741.5</v>
      </c>
      <c r="D46" s="5">
        <v>0</v>
      </c>
      <c r="E46" s="5" t="s">
        <v>212</v>
      </c>
      <c r="F46" s="5" t="s">
        <v>215</v>
      </c>
    </row>
    <row r="47" spans="1:6" x14ac:dyDescent="0.25">
      <c r="A47" s="5">
        <v>44</v>
      </c>
      <c r="B47" s="5" t="s">
        <v>217</v>
      </c>
      <c r="C47" s="5">
        <v>4741.5</v>
      </c>
      <c r="D47" s="5">
        <v>0</v>
      </c>
      <c r="E47" s="5" t="s">
        <v>212</v>
      </c>
      <c r="F47" s="5" t="s">
        <v>215</v>
      </c>
    </row>
    <row r="48" spans="1:6" x14ac:dyDescent="0.25">
      <c r="A48" s="5">
        <v>45</v>
      </c>
      <c r="B48" s="5" t="s">
        <v>217</v>
      </c>
      <c r="C48" s="5">
        <v>5275</v>
      </c>
      <c r="D48" s="5">
        <v>0</v>
      </c>
      <c r="E48" s="5" t="s">
        <v>212</v>
      </c>
      <c r="F48" s="5" t="s">
        <v>215</v>
      </c>
    </row>
    <row r="49" spans="1:6" x14ac:dyDescent="0.25">
      <c r="A49" s="5">
        <v>46</v>
      </c>
      <c r="B49" s="5" t="s">
        <v>217</v>
      </c>
      <c r="C49" s="5">
        <v>4988.5</v>
      </c>
      <c r="D49" s="5">
        <v>0</v>
      </c>
      <c r="E49" s="5" t="s">
        <v>212</v>
      </c>
      <c r="F49" s="5" t="s">
        <v>215</v>
      </c>
    </row>
    <row r="50" spans="1:6" x14ac:dyDescent="0.25">
      <c r="A50" s="5">
        <v>47</v>
      </c>
      <c r="B50" s="5" t="s">
        <v>217</v>
      </c>
      <c r="C50" s="5">
        <v>0</v>
      </c>
      <c r="D50" s="5">
        <v>0</v>
      </c>
      <c r="E50" s="5" t="s">
        <v>212</v>
      </c>
      <c r="F50" s="5" t="s">
        <v>215</v>
      </c>
    </row>
    <row r="51" spans="1:6" x14ac:dyDescent="0.25">
      <c r="A51" s="5">
        <v>48</v>
      </c>
      <c r="B51" s="5" t="s">
        <v>217</v>
      </c>
      <c r="C51" s="5">
        <v>4741.5</v>
      </c>
      <c r="D51" s="5">
        <v>0</v>
      </c>
      <c r="E51" s="5" t="s">
        <v>212</v>
      </c>
      <c r="F51" s="5" t="s">
        <v>215</v>
      </c>
    </row>
    <row r="52" spans="1:6" x14ac:dyDescent="0.25">
      <c r="A52" s="5">
        <v>49</v>
      </c>
      <c r="B52" s="5" t="s">
        <v>217</v>
      </c>
      <c r="C52" s="5">
        <v>4988.5</v>
      </c>
      <c r="D52" s="5">
        <v>0</v>
      </c>
      <c r="E52" s="5" t="s">
        <v>212</v>
      </c>
      <c r="F52" s="5" t="s">
        <v>215</v>
      </c>
    </row>
    <row r="53" spans="1:6" x14ac:dyDescent="0.25">
      <c r="A53" s="5">
        <v>50</v>
      </c>
      <c r="B53" s="5" t="s">
        <v>217</v>
      </c>
      <c r="C53" s="5">
        <v>4741.5</v>
      </c>
      <c r="D53" s="5">
        <v>0</v>
      </c>
      <c r="E53" s="5" t="s">
        <v>212</v>
      </c>
      <c r="F53" s="5" t="s">
        <v>215</v>
      </c>
    </row>
    <row r="54" spans="1:6" x14ac:dyDescent="0.25">
      <c r="A54" s="5">
        <v>51</v>
      </c>
      <c r="B54" s="5" t="s">
        <v>217</v>
      </c>
      <c r="C54" s="5">
        <v>4741.5</v>
      </c>
      <c r="D54" s="5">
        <v>0</v>
      </c>
      <c r="E54" s="5" t="s">
        <v>212</v>
      </c>
      <c r="F54" s="5" t="s">
        <v>215</v>
      </c>
    </row>
    <row r="55" spans="1:6" x14ac:dyDescent="0.25">
      <c r="A55" s="5">
        <v>52</v>
      </c>
      <c r="B55" s="5" t="s">
        <v>217</v>
      </c>
      <c r="C55" s="5">
        <v>5275</v>
      </c>
      <c r="D55" s="5">
        <v>0</v>
      </c>
      <c r="E55" s="5" t="s">
        <v>212</v>
      </c>
      <c r="F55" s="5" t="s">
        <v>215</v>
      </c>
    </row>
    <row r="56" spans="1:6" x14ac:dyDescent="0.25">
      <c r="A56" s="5">
        <v>53</v>
      </c>
      <c r="B56" s="5" t="s">
        <v>217</v>
      </c>
      <c r="C56" s="5">
        <v>4988.5</v>
      </c>
      <c r="D56" s="5">
        <v>0</v>
      </c>
      <c r="E56" s="5" t="s">
        <v>212</v>
      </c>
      <c r="F56" s="5" t="s">
        <v>215</v>
      </c>
    </row>
    <row r="57" spans="1:6" x14ac:dyDescent="0.25">
      <c r="A57" s="5">
        <v>54</v>
      </c>
      <c r="B57" s="5" t="s">
        <v>217</v>
      </c>
      <c r="C57" s="5">
        <v>4741.5</v>
      </c>
      <c r="D57" s="5">
        <v>0</v>
      </c>
      <c r="E57" s="5" t="s">
        <v>212</v>
      </c>
      <c r="F57" s="5" t="s">
        <v>215</v>
      </c>
    </row>
    <row r="58" spans="1:6" x14ac:dyDescent="0.25">
      <c r="A58" s="5">
        <v>55</v>
      </c>
      <c r="B58" s="5" t="s">
        <v>217</v>
      </c>
      <c r="C58" s="5">
        <v>4741.5</v>
      </c>
      <c r="D58" s="5">
        <v>0</v>
      </c>
      <c r="E58" s="5" t="s">
        <v>212</v>
      </c>
      <c r="F58" s="5" t="s">
        <v>215</v>
      </c>
    </row>
    <row r="59" spans="1:6" x14ac:dyDescent="0.25">
      <c r="A59" s="5">
        <v>56</v>
      </c>
      <c r="B59" s="5" t="s">
        <v>217</v>
      </c>
      <c r="C59" s="5">
        <v>4988.5</v>
      </c>
      <c r="D59" s="5">
        <v>0</v>
      </c>
      <c r="E59" s="5" t="s">
        <v>212</v>
      </c>
      <c r="F59" s="5" t="s">
        <v>215</v>
      </c>
    </row>
    <row r="60" spans="1:6" x14ac:dyDescent="0.25">
      <c r="A60" s="5">
        <v>57</v>
      </c>
      <c r="B60" s="5" t="s">
        <v>217</v>
      </c>
      <c r="C60" s="5">
        <v>4741.5</v>
      </c>
      <c r="D60" s="5">
        <v>0</v>
      </c>
      <c r="E60" s="5" t="s">
        <v>212</v>
      </c>
      <c r="F60" s="5" t="s">
        <v>215</v>
      </c>
    </row>
    <row r="61" spans="1:6" x14ac:dyDescent="0.25">
      <c r="A61" s="5">
        <v>58</v>
      </c>
      <c r="B61" s="5" t="s">
        <v>217</v>
      </c>
      <c r="C61" s="5">
        <v>4741.5</v>
      </c>
      <c r="D61" s="5">
        <v>0</v>
      </c>
      <c r="E61" s="5" t="s">
        <v>212</v>
      </c>
      <c r="F61" s="5" t="s">
        <v>215</v>
      </c>
    </row>
    <row r="62" spans="1:6" x14ac:dyDescent="0.25">
      <c r="A62" s="5">
        <v>59</v>
      </c>
      <c r="B62" s="5" t="s">
        <v>217</v>
      </c>
      <c r="C62" s="5">
        <v>4988.5</v>
      </c>
      <c r="D62" s="5">
        <v>0</v>
      </c>
      <c r="E62" s="5" t="s">
        <v>212</v>
      </c>
      <c r="F62" s="5" t="s">
        <v>215</v>
      </c>
    </row>
    <row r="63" spans="1:6" x14ac:dyDescent="0.25">
      <c r="A63" s="5">
        <v>60</v>
      </c>
      <c r="B63" s="5" t="s">
        <v>217</v>
      </c>
      <c r="C63" s="5">
        <v>4741.5</v>
      </c>
      <c r="D63" s="5">
        <v>0</v>
      </c>
      <c r="E63" s="5" t="s">
        <v>212</v>
      </c>
      <c r="F63" s="5" t="s">
        <v>215</v>
      </c>
    </row>
    <row r="64" spans="1:6" x14ac:dyDescent="0.25">
      <c r="A64" s="5">
        <v>61</v>
      </c>
      <c r="B64" s="5" t="s">
        <v>217</v>
      </c>
      <c r="C64" s="5">
        <v>5275</v>
      </c>
      <c r="D64" s="5">
        <v>0</v>
      </c>
      <c r="E64" s="5" t="s">
        <v>212</v>
      </c>
      <c r="F64" s="5" t="s">
        <v>215</v>
      </c>
    </row>
    <row r="65" spans="1:6" x14ac:dyDescent="0.25">
      <c r="A65" s="5">
        <v>62</v>
      </c>
      <c r="B65" s="5" t="s">
        <v>217</v>
      </c>
      <c r="C65" s="5">
        <v>4988.5</v>
      </c>
      <c r="D65" s="5">
        <v>0</v>
      </c>
      <c r="E65" s="5" t="s">
        <v>212</v>
      </c>
      <c r="F65" s="5" t="s">
        <v>215</v>
      </c>
    </row>
    <row r="66" spans="1:6" x14ac:dyDescent="0.25">
      <c r="A66" s="5">
        <v>63</v>
      </c>
      <c r="B66" s="5" t="s">
        <v>217</v>
      </c>
      <c r="C66" s="5">
        <v>4741.5</v>
      </c>
      <c r="D66" s="5">
        <v>0</v>
      </c>
      <c r="E66" s="5" t="s">
        <v>212</v>
      </c>
      <c r="F66" s="5" t="s">
        <v>215</v>
      </c>
    </row>
    <row r="67" spans="1:6" x14ac:dyDescent="0.25">
      <c r="A67" s="5">
        <v>64</v>
      </c>
      <c r="B67" s="5" t="s">
        <v>217</v>
      </c>
      <c r="C67" s="5">
        <v>4741.5</v>
      </c>
      <c r="D67" s="5">
        <v>0</v>
      </c>
      <c r="E67" s="5" t="s">
        <v>212</v>
      </c>
      <c r="F67" s="5" t="s">
        <v>215</v>
      </c>
    </row>
    <row r="68" spans="1:6" x14ac:dyDescent="0.25">
      <c r="A68" s="5">
        <v>65</v>
      </c>
      <c r="B68" s="5" t="s">
        <v>217</v>
      </c>
      <c r="C68" s="5">
        <v>4988.5</v>
      </c>
      <c r="D68" s="5">
        <v>0</v>
      </c>
      <c r="E68" s="5" t="s">
        <v>212</v>
      </c>
      <c r="F68" s="5" t="s">
        <v>215</v>
      </c>
    </row>
    <row r="69" spans="1:6" x14ac:dyDescent="0.25">
      <c r="A69" s="5">
        <v>66</v>
      </c>
      <c r="B69" s="5" t="s">
        <v>217</v>
      </c>
      <c r="C69" s="5">
        <v>4741.5</v>
      </c>
      <c r="D69" s="5">
        <v>0</v>
      </c>
      <c r="E69" s="5" t="s">
        <v>212</v>
      </c>
      <c r="F69" s="5" t="s">
        <v>215</v>
      </c>
    </row>
    <row r="70" spans="1:6" x14ac:dyDescent="0.25">
      <c r="A70" s="5">
        <v>67</v>
      </c>
      <c r="B70" s="5" t="s">
        <v>217</v>
      </c>
      <c r="C70" s="5">
        <v>4741.5</v>
      </c>
      <c r="D70" s="5">
        <v>0</v>
      </c>
      <c r="E70" s="5" t="s">
        <v>212</v>
      </c>
      <c r="F70" s="5" t="s">
        <v>215</v>
      </c>
    </row>
    <row r="71" spans="1:6" x14ac:dyDescent="0.25">
      <c r="A71" s="5">
        <v>68</v>
      </c>
      <c r="B71" s="5" t="s">
        <v>217</v>
      </c>
      <c r="C71" s="5">
        <v>6976.67</v>
      </c>
      <c r="D71" s="5">
        <v>0</v>
      </c>
      <c r="E71" s="5" t="s">
        <v>212</v>
      </c>
      <c r="F71" s="5" t="s">
        <v>215</v>
      </c>
    </row>
    <row r="72" spans="1:6" x14ac:dyDescent="0.25">
      <c r="A72" s="5">
        <v>69</v>
      </c>
      <c r="B72" s="5" t="s">
        <v>217</v>
      </c>
      <c r="C72" s="5">
        <v>6976.67</v>
      </c>
      <c r="D72" s="5">
        <v>0</v>
      </c>
      <c r="E72" s="5" t="s">
        <v>212</v>
      </c>
      <c r="F72" s="5" t="s">
        <v>215</v>
      </c>
    </row>
    <row r="73" spans="1:6" x14ac:dyDescent="0.25">
      <c r="A73" s="5">
        <v>70</v>
      </c>
      <c r="B73" s="5" t="s">
        <v>217</v>
      </c>
      <c r="C73" s="5">
        <v>6976.67</v>
      </c>
      <c r="D73" s="5">
        <v>0</v>
      </c>
      <c r="E73" s="5" t="s">
        <v>212</v>
      </c>
      <c r="F73" s="5" t="s">
        <v>215</v>
      </c>
    </row>
    <row r="74" spans="1:6" x14ac:dyDescent="0.25">
      <c r="A74" s="5">
        <v>71</v>
      </c>
      <c r="B74" s="5" t="s">
        <v>217</v>
      </c>
      <c r="C74" s="5">
        <v>6976.67</v>
      </c>
      <c r="D74" s="5">
        <v>0</v>
      </c>
      <c r="E74" s="5" t="s">
        <v>212</v>
      </c>
      <c r="F74" s="5" t="s">
        <v>215</v>
      </c>
    </row>
    <row r="75" spans="1:6" x14ac:dyDescent="0.25">
      <c r="A75" s="5">
        <v>72</v>
      </c>
      <c r="B75" s="5" t="s">
        <v>217</v>
      </c>
      <c r="C75" s="5">
        <v>6976.67</v>
      </c>
      <c r="D75" s="5">
        <v>0</v>
      </c>
      <c r="E75" s="5" t="s">
        <v>212</v>
      </c>
      <c r="F75" s="5" t="s">
        <v>215</v>
      </c>
    </row>
    <row r="76" spans="1:6" x14ac:dyDescent="0.25">
      <c r="A76" s="5">
        <v>73</v>
      </c>
      <c r="B76" s="5" t="s">
        <v>217</v>
      </c>
      <c r="C76" s="5">
        <v>6976.67</v>
      </c>
      <c r="D76" s="5">
        <v>0</v>
      </c>
      <c r="E76" s="5" t="s">
        <v>212</v>
      </c>
      <c r="F76" s="5" t="s">
        <v>215</v>
      </c>
    </row>
    <row r="77" spans="1:6" x14ac:dyDescent="0.25">
      <c r="A77" s="5">
        <v>74</v>
      </c>
      <c r="B77" s="5" t="s">
        <v>217</v>
      </c>
      <c r="C77" s="5">
        <v>6976.67</v>
      </c>
      <c r="D77" s="5">
        <v>0</v>
      </c>
      <c r="E77" s="5" t="s">
        <v>212</v>
      </c>
      <c r="F77" s="5" t="s">
        <v>215</v>
      </c>
    </row>
    <row r="78" spans="1:6" x14ac:dyDescent="0.25">
      <c r="A78" s="5">
        <v>75</v>
      </c>
      <c r="B78" s="5" t="s">
        <v>217</v>
      </c>
      <c r="C78" s="5">
        <v>6976.67</v>
      </c>
      <c r="D78" s="5">
        <v>0</v>
      </c>
      <c r="E78" s="5" t="s">
        <v>212</v>
      </c>
      <c r="F78" s="5" t="s">
        <v>215</v>
      </c>
    </row>
    <row r="79" spans="1:6" x14ac:dyDescent="0.25">
      <c r="A79" s="5">
        <v>76</v>
      </c>
      <c r="B79" s="5" t="s">
        <v>217</v>
      </c>
      <c r="C79" s="5">
        <v>6976.67</v>
      </c>
      <c r="D79" s="5">
        <v>0</v>
      </c>
      <c r="E79" s="5" t="s">
        <v>212</v>
      </c>
      <c r="F79" s="5" t="s">
        <v>215</v>
      </c>
    </row>
    <row r="80" spans="1:6" x14ac:dyDescent="0.25">
      <c r="A80" s="5">
        <v>77</v>
      </c>
      <c r="B80" s="5" t="s">
        <v>217</v>
      </c>
      <c r="C80" s="5">
        <v>6976.67</v>
      </c>
      <c r="D80" s="5">
        <v>0</v>
      </c>
      <c r="E80" s="5" t="s">
        <v>212</v>
      </c>
      <c r="F80" s="5" t="s">
        <v>215</v>
      </c>
    </row>
    <row r="81" spans="1:6" x14ac:dyDescent="0.25">
      <c r="A81" s="5">
        <v>78</v>
      </c>
      <c r="B81" s="5" t="s">
        <v>217</v>
      </c>
      <c r="C81" s="5">
        <v>6976.67</v>
      </c>
      <c r="D81" s="5">
        <v>0</v>
      </c>
      <c r="E81" s="5" t="s">
        <v>212</v>
      </c>
      <c r="F81" s="5" t="s">
        <v>215</v>
      </c>
    </row>
    <row r="82" spans="1:6" x14ac:dyDescent="0.25">
      <c r="A82" s="5">
        <v>79</v>
      </c>
      <c r="B82" s="5" t="s">
        <v>217</v>
      </c>
      <c r="C82" s="5">
        <v>6976.67</v>
      </c>
      <c r="D82" s="5">
        <v>0</v>
      </c>
      <c r="E82" s="5" t="s">
        <v>212</v>
      </c>
      <c r="F82" s="5" t="s">
        <v>215</v>
      </c>
    </row>
    <row r="83" spans="1:6" x14ac:dyDescent="0.25">
      <c r="A83" s="5">
        <v>80</v>
      </c>
      <c r="B83" s="5" t="s">
        <v>217</v>
      </c>
      <c r="C83" s="5">
        <v>6976.67</v>
      </c>
      <c r="D83" s="5">
        <v>0</v>
      </c>
      <c r="E83" s="5" t="s">
        <v>212</v>
      </c>
      <c r="F83" s="5" t="s">
        <v>215</v>
      </c>
    </row>
    <row r="84" spans="1:6" x14ac:dyDescent="0.25">
      <c r="A84" s="5">
        <v>81</v>
      </c>
      <c r="B84" s="5" t="s">
        <v>217</v>
      </c>
      <c r="C84" s="5">
        <v>6976.67</v>
      </c>
      <c r="D84" s="5">
        <v>0</v>
      </c>
      <c r="E84" s="5" t="s">
        <v>212</v>
      </c>
      <c r="F84" s="5" t="s">
        <v>215</v>
      </c>
    </row>
    <row r="85" spans="1:6" x14ac:dyDescent="0.25">
      <c r="A85" s="5">
        <v>82</v>
      </c>
      <c r="B85" s="5" t="s">
        <v>217</v>
      </c>
      <c r="C85" s="5">
        <v>6976.67</v>
      </c>
      <c r="D85" s="5">
        <v>0</v>
      </c>
      <c r="E85" s="5" t="s">
        <v>212</v>
      </c>
      <c r="F85" s="5" t="s">
        <v>215</v>
      </c>
    </row>
    <row r="86" spans="1:6" x14ac:dyDescent="0.25">
      <c r="A86" s="5">
        <v>83</v>
      </c>
      <c r="B86" s="5" t="s">
        <v>217</v>
      </c>
      <c r="C86" s="5">
        <v>6980.87</v>
      </c>
      <c r="D86" s="5">
        <v>0</v>
      </c>
      <c r="E86" s="5" t="s">
        <v>212</v>
      </c>
      <c r="F86" s="5" t="s">
        <v>215</v>
      </c>
    </row>
    <row r="87" spans="1:6" x14ac:dyDescent="0.25">
      <c r="A87" s="5">
        <v>84</v>
      </c>
      <c r="B87" s="5" t="s">
        <v>217</v>
      </c>
      <c r="C87" s="5">
        <v>6976.67</v>
      </c>
      <c r="D87" s="5">
        <v>0</v>
      </c>
      <c r="E87" s="5" t="s">
        <v>212</v>
      </c>
      <c r="F87" s="5" t="s">
        <v>215</v>
      </c>
    </row>
    <row r="88" spans="1:6" x14ac:dyDescent="0.25">
      <c r="A88" s="5">
        <v>85</v>
      </c>
      <c r="B88" s="5" t="s">
        <v>217</v>
      </c>
      <c r="C88" s="5">
        <v>6976.67</v>
      </c>
      <c r="D88" s="5">
        <v>0</v>
      </c>
      <c r="E88" s="5" t="s">
        <v>212</v>
      </c>
      <c r="F88" s="5" t="s">
        <v>215</v>
      </c>
    </row>
    <row r="89" spans="1:6" x14ac:dyDescent="0.25">
      <c r="A89" s="5">
        <v>86</v>
      </c>
      <c r="B89" s="5" t="s">
        <v>217</v>
      </c>
      <c r="C89" s="5">
        <v>6976.67</v>
      </c>
      <c r="D89" s="5">
        <v>0</v>
      </c>
      <c r="E89" s="5" t="s">
        <v>212</v>
      </c>
      <c r="F89" s="5" t="s">
        <v>215</v>
      </c>
    </row>
    <row r="90" spans="1:6" x14ac:dyDescent="0.25">
      <c r="A90" s="5">
        <v>87</v>
      </c>
      <c r="B90" s="5" t="s">
        <v>217</v>
      </c>
      <c r="C90" s="5">
        <v>6976.67</v>
      </c>
      <c r="D90" s="5">
        <v>0</v>
      </c>
      <c r="E90" s="5" t="s">
        <v>212</v>
      </c>
      <c r="F90" s="5" t="s">
        <v>215</v>
      </c>
    </row>
    <row r="91" spans="1:6" x14ac:dyDescent="0.25">
      <c r="A91" s="5">
        <v>88</v>
      </c>
      <c r="B91" s="5" t="s">
        <v>217</v>
      </c>
      <c r="C91" s="5">
        <v>6976.67</v>
      </c>
      <c r="D91" s="5">
        <v>0</v>
      </c>
      <c r="E91" s="5" t="s">
        <v>212</v>
      </c>
      <c r="F91" s="5" t="s">
        <v>215</v>
      </c>
    </row>
    <row r="92" spans="1:6" x14ac:dyDescent="0.25">
      <c r="A92" s="5">
        <v>89</v>
      </c>
      <c r="B92" s="5" t="s">
        <v>217</v>
      </c>
      <c r="C92" s="5">
        <v>6976.67</v>
      </c>
      <c r="D92" s="5">
        <v>0</v>
      </c>
      <c r="E92" s="5" t="s">
        <v>212</v>
      </c>
      <c r="F92" s="5" t="s">
        <v>215</v>
      </c>
    </row>
    <row r="93" spans="1:6" x14ac:dyDescent="0.25">
      <c r="A93" s="5">
        <v>90</v>
      </c>
      <c r="B93" s="5" t="s">
        <v>217</v>
      </c>
      <c r="C93" s="5">
        <v>6976.67</v>
      </c>
      <c r="D93" s="5">
        <v>0</v>
      </c>
      <c r="E93" s="5" t="s">
        <v>212</v>
      </c>
      <c r="F93" s="5" t="s">
        <v>215</v>
      </c>
    </row>
    <row r="94" spans="1:6" x14ac:dyDescent="0.25">
      <c r="A94" s="5">
        <v>91</v>
      </c>
      <c r="B94" s="5" t="s">
        <v>217</v>
      </c>
      <c r="C94" s="5">
        <v>6910.53</v>
      </c>
      <c r="D94" s="5">
        <v>0</v>
      </c>
      <c r="E94" s="5" t="s">
        <v>212</v>
      </c>
      <c r="F94" s="5" t="s">
        <v>215</v>
      </c>
    </row>
    <row r="95" spans="1:6" x14ac:dyDescent="0.25">
      <c r="A95" s="5">
        <v>92</v>
      </c>
      <c r="B95" s="5" t="s">
        <v>217</v>
      </c>
      <c r="C95" s="5">
        <v>6910.53</v>
      </c>
      <c r="D95" s="5">
        <v>0</v>
      </c>
      <c r="E95" s="5" t="s">
        <v>212</v>
      </c>
      <c r="F95" s="5" t="s">
        <v>215</v>
      </c>
    </row>
    <row r="96" spans="1:6" x14ac:dyDescent="0.25">
      <c r="A96" s="5">
        <v>93</v>
      </c>
      <c r="B96" s="5" t="s">
        <v>217</v>
      </c>
      <c r="C96" s="5">
        <v>4995.47</v>
      </c>
      <c r="D96" s="5">
        <v>0</v>
      </c>
      <c r="E96" s="5" t="s">
        <v>212</v>
      </c>
      <c r="F96" s="5" t="s">
        <v>215</v>
      </c>
    </row>
    <row r="97" spans="1:6" x14ac:dyDescent="0.25">
      <c r="A97" s="5">
        <v>94</v>
      </c>
      <c r="B97" s="5" t="s">
        <v>217</v>
      </c>
      <c r="C97" s="5">
        <v>4995.47</v>
      </c>
      <c r="D97" s="5">
        <v>0</v>
      </c>
      <c r="E97" s="5" t="s">
        <v>212</v>
      </c>
      <c r="F97" s="5" t="s">
        <v>215</v>
      </c>
    </row>
    <row r="98" spans="1:6" x14ac:dyDescent="0.25">
      <c r="A98" s="5">
        <v>95</v>
      </c>
      <c r="B98" s="5" t="s">
        <v>217</v>
      </c>
      <c r="C98" s="5">
        <v>6910.53</v>
      </c>
      <c r="D98" s="5">
        <v>0</v>
      </c>
      <c r="E98" s="5" t="s">
        <v>212</v>
      </c>
      <c r="F98" s="5" t="s">
        <v>215</v>
      </c>
    </row>
    <row r="99" spans="1:6" x14ac:dyDescent="0.25">
      <c r="A99" s="5">
        <v>96</v>
      </c>
      <c r="B99" s="5" t="s">
        <v>217</v>
      </c>
      <c r="C99" s="5">
        <v>6910.53</v>
      </c>
      <c r="D99" s="5">
        <v>0</v>
      </c>
      <c r="E99" s="5" t="s">
        <v>212</v>
      </c>
      <c r="F99" s="5" t="s">
        <v>215</v>
      </c>
    </row>
    <row r="100" spans="1:6" x14ac:dyDescent="0.25">
      <c r="A100" s="5">
        <v>97</v>
      </c>
      <c r="B100" s="5" t="s">
        <v>217</v>
      </c>
      <c r="C100" s="5">
        <v>4995.47</v>
      </c>
      <c r="D100" s="5">
        <v>0</v>
      </c>
      <c r="E100" s="5" t="s">
        <v>212</v>
      </c>
      <c r="F100" s="5" t="s">
        <v>215</v>
      </c>
    </row>
    <row r="101" spans="1:6" x14ac:dyDescent="0.25">
      <c r="A101" s="5">
        <v>98</v>
      </c>
      <c r="B101" s="5" t="s">
        <v>217</v>
      </c>
      <c r="C101" s="5">
        <v>6910.53</v>
      </c>
      <c r="D101" s="5">
        <v>0</v>
      </c>
      <c r="E101" s="5" t="s">
        <v>212</v>
      </c>
      <c r="F101" s="5" t="s">
        <v>215</v>
      </c>
    </row>
    <row r="102" spans="1:6" x14ac:dyDescent="0.25">
      <c r="A102" s="5">
        <v>99</v>
      </c>
      <c r="B102" s="5" t="s">
        <v>217</v>
      </c>
      <c r="C102" s="5">
        <v>6910.53</v>
      </c>
      <c r="D102" s="5">
        <v>0</v>
      </c>
      <c r="E102" s="5" t="s">
        <v>212</v>
      </c>
      <c r="F102" s="5" t="s">
        <v>215</v>
      </c>
    </row>
    <row r="103" spans="1:6" x14ac:dyDescent="0.25">
      <c r="A103" s="5">
        <v>100</v>
      </c>
      <c r="B103" s="5" t="s">
        <v>217</v>
      </c>
      <c r="C103" s="5">
        <v>6910.53</v>
      </c>
      <c r="D103" s="5">
        <v>0</v>
      </c>
      <c r="E103" s="5" t="s">
        <v>212</v>
      </c>
      <c r="F103" s="5" t="s">
        <v>215</v>
      </c>
    </row>
    <row r="104" spans="1:6" x14ac:dyDescent="0.25">
      <c r="A104" s="5">
        <v>101</v>
      </c>
      <c r="B104" s="5" t="s">
        <v>217</v>
      </c>
      <c r="C104" s="5">
        <v>6910.53</v>
      </c>
      <c r="D104" s="5">
        <v>0</v>
      </c>
      <c r="E104" s="5" t="s">
        <v>212</v>
      </c>
      <c r="F104" s="5" t="s">
        <v>215</v>
      </c>
    </row>
    <row r="105" spans="1:6" x14ac:dyDescent="0.25">
      <c r="A105" s="5">
        <v>102</v>
      </c>
      <c r="B105" s="5" t="s">
        <v>217</v>
      </c>
      <c r="C105" s="5">
        <v>6148.27</v>
      </c>
      <c r="D105" s="5">
        <v>0</v>
      </c>
      <c r="E105" s="5" t="s">
        <v>212</v>
      </c>
      <c r="F105" s="5" t="s">
        <v>215</v>
      </c>
    </row>
    <row r="106" spans="1:6" x14ac:dyDescent="0.25">
      <c r="A106" s="5">
        <v>103</v>
      </c>
      <c r="B106" s="5" t="s">
        <v>217</v>
      </c>
      <c r="C106" s="5">
        <v>6910.53</v>
      </c>
      <c r="D106" s="5">
        <v>0</v>
      </c>
      <c r="E106" s="5" t="s">
        <v>212</v>
      </c>
      <c r="F106" s="5" t="s">
        <v>215</v>
      </c>
    </row>
    <row r="107" spans="1:6" x14ac:dyDescent="0.25">
      <c r="A107" s="5">
        <v>104</v>
      </c>
      <c r="B107" s="5" t="s">
        <v>217</v>
      </c>
      <c r="C107" s="5">
        <v>6910.53</v>
      </c>
      <c r="D107" s="5">
        <v>0</v>
      </c>
      <c r="E107" s="5" t="s">
        <v>212</v>
      </c>
      <c r="F107" s="5" t="s">
        <v>215</v>
      </c>
    </row>
    <row r="108" spans="1:6" x14ac:dyDescent="0.25">
      <c r="A108" s="5">
        <v>105</v>
      </c>
      <c r="B108" s="5" t="s">
        <v>217</v>
      </c>
      <c r="C108" s="5">
        <v>6910.53</v>
      </c>
      <c r="D108" s="5">
        <v>0</v>
      </c>
      <c r="E108" s="5" t="s">
        <v>212</v>
      </c>
      <c r="F108" s="5" t="s">
        <v>215</v>
      </c>
    </row>
    <row r="109" spans="1:6" x14ac:dyDescent="0.25">
      <c r="A109" s="5">
        <v>106</v>
      </c>
      <c r="B109" s="5" t="s">
        <v>217</v>
      </c>
      <c r="C109" s="5">
        <v>6910.53</v>
      </c>
      <c r="D109" s="5">
        <v>0</v>
      </c>
      <c r="E109" s="5" t="s">
        <v>212</v>
      </c>
      <c r="F109" s="5" t="s">
        <v>215</v>
      </c>
    </row>
    <row r="110" spans="1:6" x14ac:dyDescent="0.25">
      <c r="A110" s="5">
        <v>107</v>
      </c>
      <c r="B110" s="5" t="s">
        <v>217</v>
      </c>
      <c r="C110" s="5">
        <v>6910.53</v>
      </c>
      <c r="D110" s="5">
        <v>0</v>
      </c>
      <c r="E110" s="5" t="s">
        <v>212</v>
      </c>
      <c r="F110" s="5" t="s">
        <v>215</v>
      </c>
    </row>
    <row r="111" spans="1:6" x14ac:dyDescent="0.25">
      <c r="A111" s="5">
        <v>108</v>
      </c>
      <c r="B111" s="5" t="s">
        <v>217</v>
      </c>
      <c r="C111" s="5">
        <v>6910.53</v>
      </c>
      <c r="D111" s="5">
        <v>0</v>
      </c>
      <c r="E111" s="5" t="s">
        <v>212</v>
      </c>
      <c r="F111" s="5" t="s">
        <v>215</v>
      </c>
    </row>
    <row r="112" spans="1:6" x14ac:dyDescent="0.25">
      <c r="A112" s="5">
        <v>109</v>
      </c>
      <c r="B112" s="5" t="s">
        <v>217</v>
      </c>
      <c r="C112" s="5">
        <v>6910.53</v>
      </c>
      <c r="D112" s="5">
        <v>0</v>
      </c>
      <c r="E112" s="5" t="s">
        <v>212</v>
      </c>
      <c r="F112" s="5" t="s">
        <v>215</v>
      </c>
    </row>
    <row r="113" spans="1:6" x14ac:dyDescent="0.25">
      <c r="A113" s="5">
        <v>110</v>
      </c>
      <c r="B113" s="5" t="s">
        <v>217</v>
      </c>
      <c r="C113" s="5">
        <v>6910.53</v>
      </c>
      <c r="D113" s="5">
        <v>0</v>
      </c>
      <c r="E113" s="5" t="s">
        <v>212</v>
      </c>
      <c r="F113" s="5" t="s">
        <v>215</v>
      </c>
    </row>
    <row r="114" spans="1:6" x14ac:dyDescent="0.25">
      <c r="A114" s="5">
        <v>111</v>
      </c>
      <c r="B114" s="5" t="s">
        <v>217</v>
      </c>
      <c r="C114" s="5">
        <v>6910.53</v>
      </c>
      <c r="D114" s="5">
        <v>0</v>
      </c>
      <c r="E114" s="5" t="s">
        <v>212</v>
      </c>
      <c r="F114" s="5" t="s">
        <v>215</v>
      </c>
    </row>
    <row r="115" spans="1:6" x14ac:dyDescent="0.25">
      <c r="A115" s="5">
        <v>112</v>
      </c>
      <c r="B115" s="5" t="s">
        <v>217</v>
      </c>
      <c r="C115" s="5">
        <v>6910.53</v>
      </c>
      <c r="D115" s="5">
        <v>0</v>
      </c>
      <c r="E115" s="5" t="s">
        <v>212</v>
      </c>
      <c r="F115" s="5" t="s">
        <v>215</v>
      </c>
    </row>
    <row r="116" spans="1:6" x14ac:dyDescent="0.25">
      <c r="A116" s="5">
        <v>113</v>
      </c>
      <c r="B116" s="5" t="s">
        <v>217</v>
      </c>
      <c r="C116" s="5">
        <v>6910.53</v>
      </c>
      <c r="D116" s="5">
        <v>0</v>
      </c>
      <c r="E116" s="5" t="s">
        <v>212</v>
      </c>
      <c r="F116" s="5" t="s">
        <v>215</v>
      </c>
    </row>
    <row r="117" spans="1:6" x14ac:dyDescent="0.25">
      <c r="A117" s="5">
        <v>114</v>
      </c>
      <c r="B117" s="5" t="s">
        <v>217</v>
      </c>
      <c r="C117" s="5">
        <v>5768.2</v>
      </c>
      <c r="D117" s="5">
        <v>0</v>
      </c>
      <c r="E117" s="5" t="s">
        <v>212</v>
      </c>
      <c r="F117" s="5" t="s">
        <v>215</v>
      </c>
    </row>
    <row r="118" spans="1:6" x14ac:dyDescent="0.25">
      <c r="A118" s="5">
        <v>115</v>
      </c>
      <c r="B118" s="5" t="s">
        <v>217</v>
      </c>
      <c r="C118" s="5">
        <v>5768.2</v>
      </c>
      <c r="D118" s="5">
        <v>0</v>
      </c>
      <c r="E118" s="5" t="s">
        <v>212</v>
      </c>
      <c r="F118" s="5" t="s">
        <v>215</v>
      </c>
    </row>
    <row r="119" spans="1:6" x14ac:dyDescent="0.25">
      <c r="A119" s="5">
        <v>116</v>
      </c>
      <c r="B119" s="5" t="s">
        <v>217</v>
      </c>
      <c r="C119" s="5">
        <v>6858.8</v>
      </c>
      <c r="D119" s="5">
        <v>0</v>
      </c>
      <c r="E119" s="5" t="s">
        <v>212</v>
      </c>
      <c r="F119" s="5" t="s">
        <v>215</v>
      </c>
    </row>
    <row r="120" spans="1:6" x14ac:dyDescent="0.25">
      <c r="A120" s="5">
        <v>117</v>
      </c>
      <c r="B120" s="5" t="s">
        <v>217</v>
      </c>
      <c r="C120" s="5">
        <v>6858.8</v>
      </c>
      <c r="D120" s="5">
        <v>0</v>
      </c>
      <c r="E120" s="5" t="s">
        <v>212</v>
      </c>
      <c r="F120" s="5" t="s">
        <v>215</v>
      </c>
    </row>
    <row r="121" spans="1:6" x14ac:dyDescent="0.25">
      <c r="A121" s="5">
        <v>118</v>
      </c>
      <c r="B121" s="5" t="s">
        <v>217</v>
      </c>
      <c r="C121" s="5">
        <v>6858.8</v>
      </c>
      <c r="D121" s="5">
        <v>0</v>
      </c>
      <c r="E121" s="5" t="s">
        <v>212</v>
      </c>
      <c r="F121" s="5" t="s">
        <v>215</v>
      </c>
    </row>
    <row r="122" spans="1:6" x14ac:dyDescent="0.25">
      <c r="A122" s="5">
        <v>119</v>
      </c>
      <c r="B122" s="5" t="s">
        <v>217</v>
      </c>
      <c r="C122" s="5">
        <v>6858.8</v>
      </c>
      <c r="D122" s="5">
        <v>0</v>
      </c>
      <c r="E122" s="5" t="s">
        <v>212</v>
      </c>
      <c r="F122" s="5" t="s">
        <v>215</v>
      </c>
    </row>
    <row r="123" spans="1:6" x14ac:dyDescent="0.25">
      <c r="A123" s="5">
        <v>120</v>
      </c>
      <c r="B123" s="5" t="s">
        <v>217</v>
      </c>
      <c r="C123" s="5">
        <v>6858.8</v>
      </c>
      <c r="D123" s="5">
        <v>0</v>
      </c>
      <c r="E123" s="5" t="s">
        <v>212</v>
      </c>
      <c r="F123" s="5" t="s">
        <v>215</v>
      </c>
    </row>
    <row r="124" spans="1:6" x14ac:dyDescent="0.25">
      <c r="A124" s="5">
        <v>121</v>
      </c>
      <c r="B124" s="5" t="s">
        <v>217</v>
      </c>
      <c r="C124" s="5">
        <v>6858.8</v>
      </c>
      <c r="D124" s="5">
        <v>0</v>
      </c>
      <c r="E124" s="5" t="s">
        <v>212</v>
      </c>
      <c r="F124" s="5" t="s">
        <v>215</v>
      </c>
    </row>
    <row r="125" spans="1:6" x14ac:dyDescent="0.25">
      <c r="A125" s="5">
        <v>122</v>
      </c>
      <c r="B125" s="5" t="s">
        <v>217</v>
      </c>
      <c r="C125" s="5">
        <v>6858.8</v>
      </c>
      <c r="D125" s="5">
        <v>0</v>
      </c>
      <c r="E125" s="5" t="s">
        <v>212</v>
      </c>
      <c r="F125" s="5" t="s">
        <v>215</v>
      </c>
    </row>
    <row r="126" spans="1:6" x14ac:dyDescent="0.25">
      <c r="A126" s="5">
        <v>123</v>
      </c>
      <c r="B126" s="5" t="s">
        <v>217</v>
      </c>
      <c r="C126" s="5">
        <v>6858.8</v>
      </c>
      <c r="D126" s="5">
        <v>0</v>
      </c>
      <c r="E126" s="5" t="s">
        <v>212</v>
      </c>
      <c r="F126" s="5" t="s">
        <v>215</v>
      </c>
    </row>
    <row r="127" spans="1:6" x14ac:dyDescent="0.25">
      <c r="A127" s="5">
        <v>124</v>
      </c>
      <c r="B127" s="5" t="s">
        <v>217</v>
      </c>
      <c r="C127" s="5">
        <v>6858.8</v>
      </c>
      <c r="D127" s="5">
        <v>0</v>
      </c>
      <c r="E127" s="5" t="s">
        <v>212</v>
      </c>
      <c r="F127" s="5" t="s">
        <v>215</v>
      </c>
    </row>
    <row r="128" spans="1:6" x14ac:dyDescent="0.25">
      <c r="A128" s="5">
        <v>125</v>
      </c>
      <c r="B128" s="5" t="s">
        <v>217</v>
      </c>
      <c r="C128" s="5">
        <v>6858.8</v>
      </c>
      <c r="D128" s="5">
        <v>0</v>
      </c>
      <c r="E128" s="5" t="s">
        <v>212</v>
      </c>
      <c r="F128" s="5" t="s">
        <v>215</v>
      </c>
    </row>
    <row r="129" spans="1:6" x14ac:dyDescent="0.25">
      <c r="A129" s="5">
        <v>126</v>
      </c>
      <c r="B129" s="5" t="s">
        <v>217</v>
      </c>
      <c r="C129" s="5">
        <v>6858.8</v>
      </c>
      <c r="D129" s="5">
        <v>0</v>
      </c>
      <c r="E129" s="5" t="s">
        <v>212</v>
      </c>
      <c r="F129" s="5" t="s">
        <v>215</v>
      </c>
    </row>
    <row r="130" spans="1:6" x14ac:dyDescent="0.25">
      <c r="A130" s="5">
        <v>127</v>
      </c>
      <c r="B130" s="5" t="s">
        <v>217</v>
      </c>
      <c r="C130" s="5">
        <v>4953.87</v>
      </c>
      <c r="D130" s="5">
        <v>0</v>
      </c>
      <c r="E130" s="5" t="s">
        <v>212</v>
      </c>
      <c r="F130" s="5" t="s">
        <v>215</v>
      </c>
    </row>
    <row r="131" spans="1:6" x14ac:dyDescent="0.25">
      <c r="A131" s="5">
        <v>128</v>
      </c>
      <c r="B131" s="5" t="s">
        <v>217</v>
      </c>
      <c r="C131" s="5">
        <v>6858.8</v>
      </c>
      <c r="D131" s="5">
        <v>0</v>
      </c>
      <c r="E131" s="5" t="s">
        <v>212</v>
      </c>
      <c r="F131" s="5" t="s">
        <v>215</v>
      </c>
    </row>
    <row r="132" spans="1:6" x14ac:dyDescent="0.25">
      <c r="A132" s="5">
        <v>129</v>
      </c>
      <c r="B132" s="5" t="s">
        <v>217</v>
      </c>
      <c r="C132" s="5">
        <v>6858.8</v>
      </c>
      <c r="D132" s="5">
        <v>0</v>
      </c>
      <c r="E132" s="5" t="s">
        <v>212</v>
      </c>
      <c r="F132" s="5" t="s">
        <v>215</v>
      </c>
    </row>
    <row r="133" spans="1:6" x14ac:dyDescent="0.25">
      <c r="A133" s="5">
        <v>130</v>
      </c>
      <c r="B133" s="5" t="s">
        <v>217</v>
      </c>
      <c r="C133" s="5">
        <v>6858.8</v>
      </c>
      <c r="D133" s="5">
        <v>0</v>
      </c>
      <c r="E133" s="5" t="s">
        <v>212</v>
      </c>
      <c r="F133" s="5" t="s">
        <v>215</v>
      </c>
    </row>
    <row r="134" spans="1:6" x14ac:dyDescent="0.25">
      <c r="A134" s="5">
        <v>131</v>
      </c>
      <c r="B134" s="5" t="s">
        <v>217</v>
      </c>
      <c r="C134" s="5">
        <v>6858.8</v>
      </c>
      <c r="D134" s="5">
        <v>0</v>
      </c>
      <c r="E134" s="5" t="s">
        <v>212</v>
      </c>
      <c r="F134" s="5" t="s">
        <v>215</v>
      </c>
    </row>
    <row r="135" spans="1:6" x14ac:dyDescent="0.25">
      <c r="A135" s="5">
        <v>132</v>
      </c>
      <c r="B135" s="5" t="s">
        <v>217</v>
      </c>
      <c r="C135" s="5">
        <v>6858.8</v>
      </c>
      <c r="D135" s="5">
        <v>0</v>
      </c>
      <c r="E135" s="5" t="s">
        <v>212</v>
      </c>
      <c r="F135" s="5" t="s">
        <v>215</v>
      </c>
    </row>
    <row r="136" spans="1:6" x14ac:dyDescent="0.25">
      <c r="A136" s="5">
        <v>133</v>
      </c>
      <c r="B136" s="5" t="s">
        <v>217</v>
      </c>
      <c r="C136" s="5">
        <v>6858.8</v>
      </c>
      <c r="D136" s="5">
        <v>0</v>
      </c>
      <c r="E136" s="5" t="s">
        <v>212</v>
      </c>
      <c r="F136" s="5" t="s">
        <v>215</v>
      </c>
    </row>
    <row r="137" spans="1:6" x14ac:dyDescent="0.25">
      <c r="A137" s="5">
        <v>134</v>
      </c>
      <c r="B137" s="5" t="s">
        <v>217</v>
      </c>
      <c r="C137" s="5">
        <v>5716</v>
      </c>
      <c r="D137" s="5">
        <v>0</v>
      </c>
      <c r="E137" s="5" t="s">
        <v>212</v>
      </c>
      <c r="F137" s="5" t="s">
        <v>215</v>
      </c>
    </row>
    <row r="138" spans="1:6" x14ac:dyDescent="0.25">
      <c r="A138" s="5">
        <v>135</v>
      </c>
      <c r="B138" s="5" t="s">
        <v>217</v>
      </c>
      <c r="C138" s="5">
        <v>6797.73</v>
      </c>
      <c r="D138" s="5">
        <v>0</v>
      </c>
      <c r="E138" s="5" t="s">
        <v>212</v>
      </c>
      <c r="F138" s="5" t="s">
        <v>215</v>
      </c>
    </row>
    <row r="139" spans="1:6" x14ac:dyDescent="0.25">
      <c r="A139" s="5">
        <v>136</v>
      </c>
      <c r="B139" s="5" t="s">
        <v>217</v>
      </c>
      <c r="C139" s="5">
        <v>6797.73</v>
      </c>
      <c r="D139" s="5">
        <v>0</v>
      </c>
      <c r="E139" s="5" t="s">
        <v>212</v>
      </c>
      <c r="F139" s="5" t="s">
        <v>215</v>
      </c>
    </row>
    <row r="140" spans="1:6" x14ac:dyDescent="0.25">
      <c r="A140" s="5">
        <v>137</v>
      </c>
      <c r="B140" s="5" t="s">
        <v>217</v>
      </c>
      <c r="C140" s="5">
        <v>6797.73</v>
      </c>
      <c r="D140" s="5">
        <v>0</v>
      </c>
      <c r="E140" s="5" t="s">
        <v>212</v>
      </c>
      <c r="F140" s="5" t="s">
        <v>215</v>
      </c>
    </row>
    <row r="141" spans="1:6" x14ac:dyDescent="0.25">
      <c r="A141" s="5">
        <v>138</v>
      </c>
      <c r="B141" s="5" t="s">
        <v>217</v>
      </c>
      <c r="C141" s="5">
        <v>5933.87</v>
      </c>
      <c r="D141" s="5">
        <v>0</v>
      </c>
      <c r="E141" s="5" t="s">
        <v>212</v>
      </c>
      <c r="F141" s="5" t="s">
        <v>215</v>
      </c>
    </row>
    <row r="142" spans="1:6" x14ac:dyDescent="0.25">
      <c r="A142" s="5">
        <v>139</v>
      </c>
      <c r="B142" s="5" t="s">
        <v>217</v>
      </c>
      <c r="C142" s="5">
        <v>6797.73</v>
      </c>
      <c r="D142" s="5">
        <v>0</v>
      </c>
      <c r="E142" s="5" t="s">
        <v>212</v>
      </c>
      <c r="F142" s="5" t="s">
        <v>215</v>
      </c>
    </row>
    <row r="143" spans="1:6" x14ac:dyDescent="0.25">
      <c r="A143" s="5">
        <v>140</v>
      </c>
      <c r="B143" s="5" t="s">
        <v>217</v>
      </c>
      <c r="C143" s="5">
        <v>6797.73</v>
      </c>
      <c r="D143" s="5">
        <v>0</v>
      </c>
      <c r="E143" s="5" t="s">
        <v>212</v>
      </c>
      <c r="F143" s="5" t="s">
        <v>215</v>
      </c>
    </row>
    <row r="144" spans="1:6" x14ac:dyDescent="0.25">
      <c r="A144" s="5">
        <v>141</v>
      </c>
      <c r="B144" s="5" t="s">
        <v>217</v>
      </c>
      <c r="C144" s="5">
        <v>6797.73</v>
      </c>
      <c r="D144" s="5">
        <v>0</v>
      </c>
      <c r="E144" s="5" t="s">
        <v>212</v>
      </c>
      <c r="F144" s="5" t="s">
        <v>215</v>
      </c>
    </row>
    <row r="145" spans="1:6" x14ac:dyDescent="0.25">
      <c r="A145" s="5">
        <v>142</v>
      </c>
      <c r="B145" s="5" t="s">
        <v>217</v>
      </c>
      <c r="C145" s="5">
        <v>6797.73</v>
      </c>
      <c r="D145" s="5">
        <v>0</v>
      </c>
      <c r="E145" s="5" t="s">
        <v>212</v>
      </c>
      <c r="F145" s="5" t="s">
        <v>215</v>
      </c>
    </row>
    <row r="146" spans="1:6" x14ac:dyDescent="0.25">
      <c r="A146" s="5">
        <v>143</v>
      </c>
      <c r="B146" s="5" t="s">
        <v>217</v>
      </c>
      <c r="C146" s="5">
        <v>4825.47</v>
      </c>
      <c r="D146" s="5">
        <v>0</v>
      </c>
      <c r="E146" s="5" t="s">
        <v>212</v>
      </c>
      <c r="F146" s="5" t="s">
        <v>215</v>
      </c>
    </row>
    <row r="147" spans="1:6" x14ac:dyDescent="0.25">
      <c r="A147" s="5">
        <v>144</v>
      </c>
      <c r="B147" s="5" t="s">
        <v>217</v>
      </c>
      <c r="C147" s="5">
        <v>4825.47</v>
      </c>
      <c r="D147" s="5">
        <v>0</v>
      </c>
      <c r="E147" s="5" t="s">
        <v>212</v>
      </c>
      <c r="F147" s="5" t="s">
        <v>215</v>
      </c>
    </row>
    <row r="148" spans="1:6" x14ac:dyDescent="0.25">
      <c r="A148" s="5">
        <v>145</v>
      </c>
      <c r="B148" s="5" t="s">
        <v>217</v>
      </c>
      <c r="C148" s="5">
        <v>4825.47</v>
      </c>
      <c r="D148" s="5">
        <v>0</v>
      </c>
      <c r="E148" s="5" t="s">
        <v>212</v>
      </c>
      <c r="F148" s="5" t="s">
        <v>215</v>
      </c>
    </row>
    <row r="149" spans="1:6" x14ac:dyDescent="0.25">
      <c r="A149" s="5">
        <v>146</v>
      </c>
      <c r="B149" s="5" t="s">
        <v>217</v>
      </c>
      <c r="C149" s="5">
        <v>4825.47</v>
      </c>
      <c r="D149" s="5">
        <v>0</v>
      </c>
      <c r="E149" s="5" t="s">
        <v>212</v>
      </c>
      <c r="F149" s="5" t="s">
        <v>215</v>
      </c>
    </row>
    <row r="150" spans="1:6" x14ac:dyDescent="0.25">
      <c r="A150" s="5">
        <v>147</v>
      </c>
      <c r="B150" s="5" t="s">
        <v>217</v>
      </c>
      <c r="C150" s="5">
        <v>4825.47</v>
      </c>
      <c r="D150" s="5">
        <v>0</v>
      </c>
      <c r="E150" s="5" t="s">
        <v>212</v>
      </c>
      <c r="F150" s="5" t="s">
        <v>215</v>
      </c>
    </row>
    <row r="151" spans="1:6" x14ac:dyDescent="0.25">
      <c r="A151" s="5">
        <v>148</v>
      </c>
      <c r="B151" s="5" t="s">
        <v>217</v>
      </c>
      <c r="C151" s="5">
        <v>4825.47</v>
      </c>
      <c r="D151" s="5">
        <v>0</v>
      </c>
      <c r="E151" s="5" t="s">
        <v>212</v>
      </c>
      <c r="F151" s="5" t="s">
        <v>215</v>
      </c>
    </row>
    <row r="152" spans="1:6" x14ac:dyDescent="0.25">
      <c r="A152" s="5">
        <v>149</v>
      </c>
      <c r="B152" s="5" t="s">
        <v>217</v>
      </c>
      <c r="C152" s="5">
        <v>5938.07</v>
      </c>
      <c r="D152" s="5">
        <v>0</v>
      </c>
      <c r="E152" s="5" t="s">
        <v>212</v>
      </c>
      <c r="F152" s="5" t="s">
        <v>215</v>
      </c>
    </row>
    <row r="153" spans="1:6" x14ac:dyDescent="0.25">
      <c r="A153" s="5">
        <v>150</v>
      </c>
      <c r="B153" s="5" t="s">
        <v>217</v>
      </c>
      <c r="C153" s="5">
        <v>4825.47</v>
      </c>
      <c r="D153" s="5">
        <v>0</v>
      </c>
      <c r="E153" s="5" t="s">
        <v>212</v>
      </c>
      <c r="F153" s="5" t="s">
        <v>215</v>
      </c>
    </row>
    <row r="154" spans="1:6" x14ac:dyDescent="0.25">
      <c r="A154" s="5">
        <v>151</v>
      </c>
      <c r="B154" s="5" t="s">
        <v>217</v>
      </c>
      <c r="C154" s="5">
        <v>4825.47</v>
      </c>
      <c r="D154" s="5">
        <v>0</v>
      </c>
      <c r="E154" s="5" t="s">
        <v>212</v>
      </c>
      <c r="F154" s="5" t="s">
        <v>215</v>
      </c>
    </row>
    <row r="155" spans="1:6" x14ac:dyDescent="0.25">
      <c r="A155" s="5">
        <v>152</v>
      </c>
      <c r="B155" s="5" t="s">
        <v>217</v>
      </c>
      <c r="C155" s="5">
        <v>4825.47</v>
      </c>
      <c r="D155" s="5">
        <v>0</v>
      </c>
      <c r="E155" s="5" t="s">
        <v>212</v>
      </c>
      <c r="F155" s="5" t="s">
        <v>215</v>
      </c>
    </row>
    <row r="156" spans="1:6" x14ac:dyDescent="0.25">
      <c r="A156" s="5">
        <v>153</v>
      </c>
      <c r="B156" s="5" t="s">
        <v>217</v>
      </c>
      <c r="C156" s="5">
        <v>5567.2</v>
      </c>
      <c r="D156" s="5">
        <v>0</v>
      </c>
      <c r="E156" s="5" t="s">
        <v>212</v>
      </c>
      <c r="F156" s="5" t="s">
        <v>215</v>
      </c>
    </row>
    <row r="157" spans="1:6" x14ac:dyDescent="0.25">
      <c r="A157" s="5">
        <v>154</v>
      </c>
      <c r="B157" s="5" t="s">
        <v>217</v>
      </c>
      <c r="C157" s="5">
        <v>4825.47</v>
      </c>
      <c r="D157" s="5">
        <v>0</v>
      </c>
      <c r="E157" s="5" t="s">
        <v>212</v>
      </c>
      <c r="F157" s="5" t="s">
        <v>215</v>
      </c>
    </row>
    <row r="158" spans="1:6" x14ac:dyDescent="0.25">
      <c r="A158" s="5">
        <v>155</v>
      </c>
      <c r="B158" s="5" t="s">
        <v>217</v>
      </c>
      <c r="C158" s="5">
        <v>5770.13</v>
      </c>
      <c r="D158" s="5">
        <v>0</v>
      </c>
      <c r="E158" s="5" t="s">
        <v>212</v>
      </c>
      <c r="F158" s="5" t="s">
        <v>215</v>
      </c>
    </row>
    <row r="159" spans="1:6" x14ac:dyDescent="0.25">
      <c r="A159" s="5">
        <v>156</v>
      </c>
      <c r="B159" s="5" t="s">
        <v>217</v>
      </c>
      <c r="C159" s="5">
        <v>6509.33</v>
      </c>
      <c r="D159" s="5">
        <v>0</v>
      </c>
      <c r="E159" s="5" t="s">
        <v>212</v>
      </c>
      <c r="F159" s="5" t="s">
        <v>215</v>
      </c>
    </row>
    <row r="160" spans="1:6" x14ac:dyDescent="0.25">
      <c r="A160" s="5">
        <v>157</v>
      </c>
      <c r="B160" s="5" t="s">
        <v>217</v>
      </c>
      <c r="C160" s="5">
        <v>6509.33</v>
      </c>
      <c r="D160" s="5">
        <v>0</v>
      </c>
      <c r="E160" s="5" t="s">
        <v>212</v>
      </c>
      <c r="F160" s="5" t="s">
        <v>215</v>
      </c>
    </row>
    <row r="161" spans="1:6" x14ac:dyDescent="0.25">
      <c r="A161" s="5">
        <v>158</v>
      </c>
      <c r="B161" s="5" t="s">
        <v>217</v>
      </c>
      <c r="C161" s="5">
        <v>6509.33</v>
      </c>
      <c r="D161" s="5">
        <v>0</v>
      </c>
      <c r="E161" s="5" t="s">
        <v>212</v>
      </c>
      <c r="F161" s="5" t="s">
        <v>215</v>
      </c>
    </row>
    <row r="162" spans="1:6" x14ac:dyDescent="0.25">
      <c r="A162" s="5">
        <v>159</v>
      </c>
      <c r="B162" s="5" t="s">
        <v>217</v>
      </c>
      <c r="C162" s="5">
        <v>5683.67</v>
      </c>
      <c r="D162" s="5">
        <v>0</v>
      </c>
      <c r="E162" s="5" t="s">
        <v>212</v>
      </c>
      <c r="F162" s="5" t="s">
        <v>215</v>
      </c>
    </row>
    <row r="163" spans="1:6" x14ac:dyDescent="0.25">
      <c r="A163" s="5">
        <v>160</v>
      </c>
      <c r="B163" s="5" t="s">
        <v>217</v>
      </c>
      <c r="C163" s="5">
        <v>6457.07</v>
      </c>
      <c r="D163" s="5">
        <v>0</v>
      </c>
      <c r="E163" s="5" t="s">
        <v>212</v>
      </c>
      <c r="F163" s="5" t="s">
        <v>215</v>
      </c>
    </row>
    <row r="164" spans="1:6" x14ac:dyDescent="0.25">
      <c r="A164" s="5">
        <v>161</v>
      </c>
      <c r="B164" s="5" t="s">
        <v>217</v>
      </c>
      <c r="C164" s="5">
        <v>6457.07</v>
      </c>
      <c r="D164" s="5">
        <v>0</v>
      </c>
      <c r="E164" s="5" t="s">
        <v>212</v>
      </c>
      <c r="F164" s="5" t="s">
        <v>215</v>
      </c>
    </row>
    <row r="165" spans="1:6" x14ac:dyDescent="0.25">
      <c r="A165" s="5">
        <v>162</v>
      </c>
      <c r="B165" s="5" t="s">
        <v>217</v>
      </c>
      <c r="C165" s="5">
        <v>6457.07</v>
      </c>
      <c r="D165" s="5">
        <v>0</v>
      </c>
      <c r="E165" s="5" t="s">
        <v>212</v>
      </c>
      <c r="F165" s="5" t="s">
        <v>215</v>
      </c>
    </row>
    <row r="166" spans="1:6" x14ac:dyDescent="0.25">
      <c r="A166" s="5">
        <v>163</v>
      </c>
      <c r="B166" s="5" t="s">
        <v>217</v>
      </c>
      <c r="C166" s="5">
        <v>5720.53</v>
      </c>
      <c r="D166" s="5">
        <v>0</v>
      </c>
      <c r="E166" s="5" t="s">
        <v>212</v>
      </c>
      <c r="F166" s="5" t="s">
        <v>215</v>
      </c>
    </row>
    <row r="167" spans="1:6" x14ac:dyDescent="0.25">
      <c r="A167" s="5">
        <v>164</v>
      </c>
      <c r="B167" s="5" t="s">
        <v>217</v>
      </c>
      <c r="C167" s="5">
        <v>5331</v>
      </c>
      <c r="D167" s="5">
        <v>0</v>
      </c>
      <c r="E167" s="5" t="s">
        <v>212</v>
      </c>
      <c r="F167" s="5" t="s">
        <v>215</v>
      </c>
    </row>
    <row r="168" spans="1:6" x14ac:dyDescent="0.25">
      <c r="A168" s="5">
        <v>165</v>
      </c>
      <c r="B168" s="5" t="s">
        <v>217</v>
      </c>
      <c r="C168" s="5">
        <v>6404.8</v>
      </c>
      <c r="D168" s="5">
        <v>0</v>
      </c>
      <c r="E168" s="5" t="s">
        <v>212</v>
      </c>
      <c r="F168" s="5" t="s">
        <v>215</v>
      </c>
    </row>
    <row r="169" spans="1:6" x14ac:dyDescent="0.25">
      <c r="A169" s="5">
        <v>166</v>
      </c>
      <c r="B169" s="5" t="s">
        <v>217</v>
      </c>
      <c r="C169" s="5">
        <v>5331</v>
      </c>
      <c r="D169" s="5">
        <v>0</v>
      </c>
      <c r="E169" s="5" t="s">
        <v>212</v>
      </c>
      <c r="F169" s="5" t="s">
        <v>215</v>
      </c>
    </row>
    <row r="170" spans="1:6" x14ac:dyDescent="0.25">
      <c r="A170" s="5">
        <v>167</v>
      </c>
      <c r="B170" s="5" t="s">
        <v>217</v>
      </c>
      <c r="C170" s="5">
        <v>6004.5</v>
      </c>
      <c r="D170" s="5">
        <v>0</v>
      </c>
      <c r="E170" s="5" t="s">
        <v>212</v>
      </c>
      <c r="F170" s="5" t="s">
        <v>215</v>
      </c>
    </row>
    <row r="171" spans="1:6" x14ac:dyDescent="0.25">
      <c r="A171" s="5">
        <v>168</v>
      </c>
      <c r="B171" s="5" t="s">
        <v>217</v>
      </c>
      <c r="C171" s="5">
        <v>6404.8</v>
      </c>
      <c r="D171" s="5">
        <v>0</v>
      </c>
      <c r="E171" s="5" t="s">
        <v>212</v>
      </c>
      <c r="F171" s="5" t="s">
        <v>215</v>
      </c>
    </row>
    <row r="172" spans="1:6" x14ac:dyDescent="0.25">
      <c r="A172" s="5">
        <v>169</v>
      </c>
      <c r="B172" s="5" t="s">
        <v>217</v>
      </c>
      <c r="C172" s="5">
        <v>6404.8</v>
      </c>
      <c r="D172" s="5">
        <v>0</v>
      </c>
      <c r="E172" s="5" t="s">
        <v>212</v>
      </c>
      <c r="F172" s="5" t="s">
        <v>215</v>
      </c>
    </row>
    <row r="173" spans="1:6" x14ac:dyDescent="0.25">
      <c r="A173" s="5">
        <v>170</v>
      </c>
      <c r="B173" s="5" t="s">
        <v>217</v>
      </c>
      <c r="C173" s="5">
        <v>5686.4</v>
      </c>
      <c r="D173" s="5">
        <v>0</v>
      </c>
      <c r="E173" s="5" t="s">
        <v>212</v>
      </c>
      <c r="F173" s="5" t="s">
        <v>215</v>
      </c>
    </row>
    <row r="174" spans="1:6" x14ac:dyDescent="0.25">
      <c r="A174" s="5">
        <v>171</v>
      </c>
      <c r="B174" s="5" t="s">
        <v>217</v>
      </c>
      <c r="C174" s="5">
        <v>4624.3999999999996</v>
      </c>
      <c r="D174" s="5">
        <v>0</v>
      </c>
      <c r="E174" s="5" t="s">
        <v>212</v>
      </c>
      <c r="F174" s="5" t="s">
        <v>215</v>
      </c>
    </row>
    <row r="175" spans="1:6" x14ac:dyDescent="0.25">
      <c r="A175" s="5">
        <v>172</v>
      </c>
      <c r="B175" s="5" t="s">
        <v>217</v>
      </c>
      <c r="C175" s="5">
        <v>4624.3999999999996</v>
      </c>
      <c r="D175" s="5">
        <v>0</v>
      </c>
      <c r="E175" s="5" t="s">
        <v>212</v>
      </c>
      <c r="F175" s="5" t="s">
        <v>215</v>
      </c>
    </row>
    <row r="176" spans="1:6" x14ac:dyDescent="0.25">
      <c r="A176" s="5">
        <v>173</v>
      </c>
      <c r="B176" s="5" t="s">
        <v>217</v>
      </c>
      <c r="C176" s="5">
        <v>5335.2</v>
      </c>
      <c r="D176" s="5">
        <v>0</v>
      </c>
      <c r="E176" s="5" t="s">
        <v>212</v>
      </c>
      <c r="F176" s="5" t="s">
        <v>215</v>
      </c>
    </row>
    <row r="177" spans="1:6" x14ac:dyDescent="0.25">
      <c r="A177" s="5">
        <v>174</v>
      </c>
      <c r="B177" s="5" t="s">
        <v>217</v>
      </c>
      <c r="C177" s="5">
        <v>5335.2</v>
      </c>
      <c r="D177" s="5">
        <v>0</v>
      </c>
      <c r="E177" s="5" t="s">
        <v>212</v>
      </c>
      <c r="F177" s="5" t="s">
        <v>215</v>
      </c>
    </row>
    <row r="178" spans="1:6" x14ac:dyDescent="0.25">
      <c r="A178" s="5">
        <v>175</v>
      </c>
      <c r="B178" s="5" t="s">
        <v>217</v>
      </c>
      <c r="C178" s="5">
        <v>4624.3999999999996</v>
      </c>
      <c r="D178" s="5">
        <v>0</v>
      </c>
      <c r="E178" s="5" t="s">
        <v>212</v>
      </c>
      <c r="F178" s="5" t="s">
        <v>215</v>
      </c>
    </row>
    <row r="179" spans="1:6" x14ac:dyDescent="0.25">
      <c r="A179" s="5">
        <v>176</v>
      </c>
      <c r="B179" s="5" t="s">
        <v>217</v>
      </c>
      <c r="C179" s="5">
        <v>4624.3999999999996</v>
      </c>
      <c r="D179" s="5">
        <v>0</v>
      </c>
      <c r="E179" s="5" t="s">
        <v>212</v>
      </c>
      <c r="F179" s="5" t="s">
        <v>215</v>
      </c>
    </row>
    <row r="180" spans="1:6" x14ac:dyDescent="0.25">
      <c r="A180" s="5">
        <v>177</v>
      </c>
      <c r="B180" s="5" t="s">
        <v>217</v>
      </c>
      <c r="C180" s="5">
        <v>6352.53</v>
      </c>
      <c r="D180" s="5">
        <v>0</v>
      </c>
      <c r="E180" s="5" t="s">
        <v>212</v>
      </c>
      <c r="F180" s="5" t="s">
        <v>215</v>
      </c>
    </row>
    <row r="181" spans="1:6" x14ac:dyDescent="0.25">
      <c r="A181" s="5">
        <v>178</v>
      </c>
      <c r="B181" s="5" t="s">
        <v>217</v>
      </c>
      <c r="C181" s="5">
        <v>6352.53</v>
      </c>
      <c r="D181" s="5">
        <v>0</v>
      </c>
      <c r="E181" s="5" t="s">
        <v>212</v>
      </c>
      <c r="F181" s="5" t="s">
        <v>215</v>
      </c>
    </row>
    <row r="182" spans="1:6" x14ac:dyDescent="0.25">
      <c r="A182" s="5">
        <v>179</v>
      </c>
      <c r="B182" s="5" t="s">
        <v>217</v>
      </c>
      <c r="C182" s="5">
        <v>4602</v>
      </c>
      <c r="D182" s="5">
        <v>0</v>
      </c>
      <c r="E182" s="5" t="s">
        <v>212</v>
      </c>
      <c r="F182" s="5" t="s">
        <v>215</v>
      </c>
    </row>
    <row r="183" spans="1:6" x14ac:dyDescent="0.25">
      <c r="A183" s="5">
        <v>180</v>
      </c>
      <c r="B183" s="5" t="s">
        <v>217</v>
      </c>
      <c r="C183" s="5">
        <v>6352.53</v>
      </c>
      <c r="D183" s="5">
        <v>0</v>
      </c>
      <c r="E183" s="5" t="s">
        <v>212</v>
      </c>
      <c r="F183" s="5" t="s">
        <v>215</v>
      </c>
    </row>
    <row r="184" spans="1:6" x14ac:dyDescent="0.25">
      <c r="A184" s="5">
        <v>181</v>
      </c>
      <c r="B184" s="5" t="s">
        <v>217</v>
      </c>
      <c r="C184" s="5">
        <v>6352.53</v>
      </c>
      <c r="D184" s="5">
        <v>0</v>
      </c>
      <c r="E184" s="5" t="s">
        <v>212</v>
      </c>
      <c r="F184" s="5" t="s">
        <v>215</v>
      </c>
    </row>
    <row r="185" spans="1:6" x14ac:dyDescent="0.25">
      <c r="A185" s="5">
        <v>182</v>
      </c>
      <c r="B185" s="5" t="s">
        <v>217</v>
      </c>
      <c r="C185" s="5">
        <v>6352.53</v>
      </c>
      <c r="D185" s="5">
        <v>0</v>
      </c>
      <c r="E185" s="5" t="s">
        <v>212</v>
      </c>
      <c r="F185" s="5" t="s">
        <v>215</v>
      </c>
    </row>
    <row r="186" spans="1:6" x14ac:dyDescent="0.25">
      <c r="A186" s="5">
        <v>183</v>
      </c>
      <c r="B186" s="5" t="s">
        <v>217</v>
      </c>
      <c r="C186" s="5">
        <v>4606.2</v>
      </c>
      <c r="D186" s="5">
        <v>0</v>
      </c>
      <c r="E186" s="5" t="s">
        <v>212</v>
      </c>
      <c r="F186" s="5" t="s">
        <v>215</v>
      </c>
    </row>
    <row r="187" spans="1:6" x14ac:dyDescent="0.25">
      <c r="A187" s="5">
        <v>184</v>
      </c>
      <c r="B187" s="5" t="s">
        <v>217</v>
      </c>
      <c r="C187" s="5">
        <v>4606.2</v>
      </c>
      <c r="D187" s="5">
        <v>0</v>
      </c>
      <c r="E187" s="5" t="s">
        <v>212</v>
      </c>
      <c r="F187" s="5" t="s">
        <v>215</v>
      </c>
    </row>
    <row r="188" spans="1:6" x14ac:dyDescent="0.25">
      <c r="A188" s="5">
        <v>185</v>
      </c>
      <c r="B188" s="5" t="s">
        <v>217</v>
      </c>
      <c r="C188" s="5">
        <v>4606.2</v>
      </c>
      <c r="D188" s="5">
        <v>0</v>
      </c>
      <c r="E188" s="5" t="s">
        <v>212</v>
      </c>
      <c r="F188" s="5" t="s">
        <v>215</v>
      </c>
    </row>
    <row r="189" spans="1:6" x14ac:dyDescent="0.25">
      <c r="A189" s="5">
        <v>186</v>
      </c>
      <c r="B189" s="5" t="s">
        <v>217</v>
      </c>
      <c r="C189" s="5">
        <v>4606.2</v>
      </c>
      <c r="D189" s="5">
        <v>0</v>
      </c>
      <c r="E189" s="5" t="s">
        <v>212</v>
      </c>
      <c r="F189" s="5" t="s">
        <v>215</v>
      </c>
    </row>
    <row r="190" spans="1:6" x14ac:dyDescent="0.25">
      <c r="A190" s="5">
        <v>187</v>
      </c>
      <c r="B190" s="5" t="s">
        <v>217</v>
      </c>
      <c r="C190" s="5">
        <v>5683.67</v>
      </c>
      <c r="D190" s="5">
        <v>0</v>
      </c>
      <c r="E190" s="5" t="s">
        <v>212</v>
      </c>
      <c r="F190" s="5" t="s">
        <v>215</v>
      </c>
    </row>
    <row r="191" spans="1:6" x14ac:dyDescent="0.25">
      <c r="A191" s="5">
        <v>188</v>
      </c>
      <c r="B191" s="5" t="s">
        <v>217</v>
      </c>
      <c r="C191" s="5">
        <v>5683.67</v>
      </c>
      <c r="D191" s="5">
        <v>0</v>
      </c>
      <c r="E191" s="5" t="s">
        <v>212</v>
      </c>
      <c r="F191" s="5" t="s">
        <v>215</v>
      </c>
    </row>
    <row r="192" spans="1:6" x14ac:dyDescent="0.25">
      <c r="A192" s="5">
        <v>189</v>
      </c>
      <c r="B192" s="5" t="s">
        <v>217</v>
      </c>
      <c r="C192" s="5">
        <v>5683.67</v>
      </c>
      <c r="D192" s="5">
        <v>0</v>
      </c>
      <c r="E192" s="5" t="s">
        <v>212</v>
      </c>
      <c r="F192" s="5" t="s">
        <v>215</v>
      </c>
    </row>
    <row r="193" spans="1:6" x14ac:dyDescent="0.25">
      <c r="A193" s="5">
        <v>190</v>
      </c>
      <c r="B193" s="5" t="s">
        <v>217</v>
      </c>
      <c r="C193" s="5">
        <v>5683.67</v>
      </c>
      <c r="D193" s="5">
        <v>0</v>
      </c>
      <c r="E193" s="5" t="s">
        <v>212</v>
      </c>
      <c r="F193" s="5" t="s">
        <v>215</v>
      </c>
    </row>
    <row r="194" spans="1:6" x14ac:dyDescent="0.25">
      <c r="A194" s="5">
        <v>191</v>
      </c>
      <c r="B194" s="5" t="s">
        <v>217</v>
      </c>
      <c r="C194" s="5">
        <v>6199.47</v>
      </c>
      <c r="D194" s="5">
        <v>0</v>
      </c>
      <c r="E194" s="5" t="s">
        <v>212</v>
      </c>
      <c r="F194" s="5" t="s">
        <v>215</v>
      </c>
    </row>
    <row r="195" spans="1:6" x14ac:dyDescent="0.25">
      <c r="A195" s="5">
        <v>192</v>
      </c>
      <c r="B195" s="5" t="s">
        <v>217</v>
      </c>
      <c r="C195" s="5">
        <v>4959</v>
      </c>
      <c r="D195" s="5">
        <v>0</v>
      </c>
      <c r="E195" s="5" t="s">
        <v>212</v>
      </c>
      <c r="F195" s="5" t="s">
        <v>215</v>
      </c>
    </row>
    <row r="196" spans="1:6" x14ac:dyDescent="0.25">
      <c r="A196" s="5">
        <v>193</v>
      </c>
      <c r="B196" s="5" t="s">
        <v>217</v>
      </c>
      <c r="C196" s="5">
        <v>4297.8</v>
      </c>
      <c r="D196" s="5">
        <v>0</v>
      </c>
      <c r="E196" s="5" t="s">
        <v>212</v>
      </c>
      <c r="F196" s="5" t="s">
        <v>215</v>
      </c>
    </row>
    <row r="197" spans="1:6" x14ac:dyDescent="0.25">
      <c r="A197" s="5">
        <v>194</v>
      </c>
      <c r="B197" s="5" t="s">
        <v>217</v>
      </c>
      <c r="C197" s="5">
        <v>5289.6</v>
      </c>
      <c r="D197" s="5">
        <v>0</v>
      </c>
      <c r="E197" s="5" t="s">
        <v>212</v>
      </c>
      <c r="F197" s="5" t="s">
        <v>215</v>
      </c>
    </row>
    <row r="198" spans="1:6" x14ac:dyDescent="0.25">
      <c r="A198" s="5">
        <v>195</v>
      </c>
      <c r="B198" s="5" t="s">
        <v>217</v>
      </c>
      <c r="C198" s="5">
        <v>5948.8</v>
      </c>
      <c r="D198" s="5">
        <v>0</v>
      </c>
      <c r="E198" s="5" t="s">
        <v>212</v>
      </c>
      <c r="F198" s="5" t="s">
        <v>215</v>
      </c>
    </row>
    <row r="199" spans="1:6" x14ac:dyDescent="0.25">
      <c r="A199" s="5">
        <v>196</v>
      </c>
      <c r="B199" s="5" t="s">
        <v>217</v>
      </c>
      <c r="C199" s="5">
        <v>5948.8</v>
      </c>
      <c r="D199" s="5">
        <v>0</v>
      </c>
      <c r="E199" s="5" t="s">
        <v>212</v>
      </c>
      <c r="F199" s="5" t="s">
        <v>215</v>
      </c>
    </row>
    <row r="200" spans="1:6" x14ac:dyDescent="0.25">
      <c r="A200" s="5">
        <v>197</v>
      </c>
      <c r="B200" s="5" t="s">
        <v>217</v>
      </c>
      <c r="C200" s="5">
        <v>5948.8</v>
      </c>
      <c r="D200" s="5">
        <v>0</v>
      </c>
      <c r="E200" s="5" t="s">
        <v>212</v>
      </c>
      <c r="F200" s="5" t="s">
        <v>215</v>
      </c>
    </row>
    <row r="201" spans="1:6" x14ac:dyDescent="0.25">
      <c r="A201" s="5">
        <v>198</v>
      </c>
      <c r="B201" s="5" t="s">
        <v>217</v>
      </c>
      <c r="C201" s="5">
        <v>5948.8</v>
      </c>
      <c r="D201" s="5">
        <v>0</v>
      </c>
      <c r="E201" s="5" t="s">
        <v>212</v>
      </c>
      <c r="F201" s="5" t="s">
        <v>215</v>
      </c>
    </row>
    <row r="202" spans="1:6" x14ac:dyDescent="0.25">
      <c r="A202" s="5">
        <v>199</v>
      </c>
      <c r="B202" s="5" t="s">
        <v>217</v>
      </c>
      <c r="C202" s="5">
        <v>5289.6</v>
      </c>
      <c r="D202" s="5">
        <v>0</v>
      </c>
      <c r="E202" s="5" t="s">
        <v>212</v>
      </c>
      <c r="F202" s="5" t="s">
        <v>215</v>
      </c>
    </row>
    <row r="203" spans="1:6" x14ac:dyDescent="0.25">
      <c r="A203" s="5">
        <v>200</v>
      </c>
      <c r="B203" s="5" t="s">
        <v>217</v>
      </c>
      <c r="C203" s="5">
        <v>5948.8</v>
      </c>
      <c r="D203" s="5">
        <v>0</v>
      </c>
      <c r="E203" s="5" t="s">
        <v>212</v>
      </c>
      <c r="F203" s="5" t="s">
        <v>215</v>
      </c>
    </row>
    <row r="204" spans="1:6" x14ac:dyDescent="0.25">
      <c r="A204" s="5">
        <v>201</v>
      </c>
      <c r="B204" s="5" t="s">
        <v>217</v>
      </c>
      <c r="C204" s="5">
        <v>5948.8</v>
      </c>
      <c r="D204" s="5">
        <v>0</v>
      </c>
      <c r="E204" s="5" t="s">
        <v>212</v>
      </c>
      <c r="F204" s="5" t="s">
        <v>215</v>
      </c>
    </row>
    <row r="205" spans="1:6" x14ac:dyDescent="0.25">
      <c r="A205" s="5">
        <v>202</v>
      </c>
      <c r="B205" s="5" t="s">
        <v>217</v>
      </c>
      <c r="C205" s="5">
        <v>5948.8</v>
      </c>
      <c r="D205" s="5">
        <v>0</v>
      </c>
      <c r="E205" s="5" t="s">
        <v>212</v>
      </c>
      <c r="F205" s="5" t="s">
        <v>215</v>
      </c>
    </row>
    <row r="206" spans="1:6" x14ac:dyDescent="0.25">
      <c r="A206" s="5">
        <v>203</v>
      </c>
      <c r="B206" s="5" t="s">
        <v>217</v>
      </c>
      <c r="C206" s="5">
        <v>5289.6</v>
      </c>
      <c r="D206" s="5">
        <v>0</v>
      </c>
      <c r="E206" s="5" t="s">
        <v>212</v>
      </c>
      <c r="F206" s="5" t="s">
        <v>215</v>
      </c>
    </row>
    <row r="207" spans="1:6" x14ac:dyDescent="0.25">
      <c r="A207" s="5">
        <v>204</v>
      </c>
      <c r="B207" s="5" t="s">
        <v>217</v>
      </c>
      <c r="C207" s="5">
        <v>5948.8</v>
      </c>
      <c r="D207" s="5">
        <v>0</v>
      </c>
      <c r="E207" s="5" t="s">
        <v>212</v>
      </c>
      <c r="F207" s="5" t="s">
        <v>215</v>
      </c>
    </row>
    <row r="208" spans="1:6" x14ac:dyDescent="0.25">
      <c r="A208" s="5">
        <v>205</v>
      </c>
      <c r="B208" s="5" t="s">
        <v>217</v>
      </c>
      <c r="C208" s="5">
        <v>4959</v>
      </c>
      <c r="D208" s="5">
        <v>0</v>
      </c>
      <c r="E208" s="5" t="s">
        <v>212</v>
      </c>
      <c r="F208" s="5" t="s">
        <v>215</v>
      </c>
    </row>
    <row r="209" spans="1:6" x14ac:dyDescent="0.25">
      <c r="A209" s="5">
        <v>206</v>
      </c>
      <c r="B209" s="5" t="s">
        <v>217</v>
      </c>
      <c r="C209" s="5">
        <v>5948.8</v>
      </c>
      <c r="D209" s="5">
        <v>0</v>
      </c>
      <c r="E209" s="5" t="s">
        <v>212</v>
      </c>
      <c r="F209" s="5" t="s">
        <v>215</v>
      </c>
    </row>
    <row r="210" spans="1:6" x14ac:dyDescent="0.25">
      <c r="A210" s="5">
        <v>207</v>
      </c>
      <c r="B210" s="5" t="s">
        <v>217</v>
      </c>
      <c r="C210" s="5">
        <v>5948.8</v>
      </c>
      <c r="D210" s="5">
        <v>0</v>
      </c>
      <c r="E210" s="5" t="s">
        <v>212</v>
      </c>
      <c r="F210" s="5" t="s">
        <v>215</v>
      </c>
    </row>
    <row r="211" spans="1:6" x14ac:dyDescent="0.25">
      <c r="A211" s="5">
        <v>208</v>
      </c>
      <c r="B211" s="5" t="s">
        <v>217</v>
      </c>
      <c r="C211" s="5">
        <v>5289.6</v>
      </c>
      <c r="D211" s="5">
        <v>0</v>
      </c>
      <c r="E211" s="5" t="s">
        <v>212</v>
      </c>
      <c r="F211" s="5" t="s">
        <v>215</v>
      </c>
    </row>
    <row r="212" spans="1:6" x14ac:dyDescent="0.25">
      <c r="A212" s="5">
        <v>209</v>
      </c>
      <c r="B212" s="5" t="s">
        <v>217</v>
      </c>
      <c r="C212" s="5">
        <v>5948.8</v>
      </c>
      <c r="D212" s="5">
        <v>0</v>
      </c>
      <c r="E212" s="5" t="s">
        <v>212</v>
      </c>
      <c r="F212" s="5" t="s">
        <v>215</v>
      </c>
    </row>
    <row r="213" spans="1:6" x14ac:dyDescent="0.25">
      <c r="A213" s="5">
        <v>210</v>
      </c>
      <c r="B213" s="5" t="s">
        <v>217</v>
      </c>
      <c r="C213" s="5">
        <v>5948.8</v>
      </c>
      <c r="D213" s="5">
        <v>0</v>
      </c>
      <c r="E213" s="5" t="s">
        <v>212</v>
      </c>
      <c r="F213" s="5" t="s">
        <v>215</v>
      </c>
    </row>
    <row r="214" spans="1:6" x14ac:dyDescent="0.25">
      <c r="A214" s="5">
        <v>211</v>
      </c>
      <c r="B214" s="5" t="s">
        <v>217</v>
      </c>
      <c r="C214" s="5">
        <v>5289.6</v>
      </c>
      <c r="D214" s="5">
        <v>0</v>
      </c>
      <c r="E214" s="5" t="s">
        <v>212</v>
      </c>
      <c r="F214" s="5" t="s">
        <v>215</v>
      </c>
    </row>
    <row r="215" spans="1:6" x14ac:dyDescent="0.25">
      <c r="A215" s="5">
        <v>212</v>
      </c>
      <c r="B215" s="5" t="s">
        <v>217</v>
      </c>
      <c r="C215" s="5">
        <v>5948.8</v>
      </c>
      <c r="D215" s="5">
        <v>0</v>
      </c>
      <c r="E215" s="5" t="s">
        <v>212</v>
      </c>
      <c r="F215" s="5" t="s">
        <v>215</v>
      </c>
    </row>
    <row r="216" spans="1:6" x14ac:dyDescent="0.25">
      <c r="A216" s="5">
        <v>213</v>
      </c>
      <c r="B216" s="5" t="s">
        <v>217</v>
      </c>
      <c r="C216" s="5">
        <v>4297.8</v>
      </c>
      <c r="D216" s="5">
        <v>0</v>
      </c>
      <c r="E216" s="5" t="s">
        <v>212</v>
      </c>
      <c r="F216" s="5" t="s">
        <v>215</v>
      </c>
    </row>
    <row r="217" spans="1:6" x14ac:dyDescent="0.25">
      <c r="A217" s="5">
        <v>214</v>
      </c>
      <c r="B217" s="5" t="s">
        <v>217</v>
      </c>
      <c r="C217" s="5">
        <v>5948.8</v>
      </c>
      <c r="D217" s="5">
        <v>0</v>
      </c>
      <c r="E217" s="5" t="s">
        <v>212</v>
      </c>
      <c r="F217" s="5" t="s">
        <v>215</v>
      </c>
    </row>
    <row r="218" spans="1:6" x14ac:dyDescent="0.25">
      <c r="A218" s="5">
        <v>215</v>
      </c>
      <c r="B218" s="5" t="s">
        <v>217</v>
      </c>
      <c r="C218" s="5">
        <v>5948.8</v>
      </c>
      <c r="D218" s="5">
        <v>0</v>
      </c>
      <c r="E218" s="5" t="s">
        <v>212</v>
      </c>
      <c r="F218" s="5" t="s">
        <v>215</v>
      </c>
    </row>
    <row r="219" spans="1:6" x14ac:dyDescent="0.25">
      <c r="A219" s="5">
        <v>216</v>
      </c>
      <c r="B219" s="5" t="s">
        <v>217</v>
      </c>
      <c r="C219" s="5">
        <v>5289.6</v>
      </c>
      <c r="D219" s="5">
        <v>0</v>
      </c>
      <c r="E219" s="5" t="s">
        <v>212</v>
      </c>
      <c r="F219" s="5" t="s">
        <v>215</v>
      </c>
    </row>
    <row r="220" spans="1:6" x14ac:dyDescent="0.25">
      <c r="A220" s="5">
        <v>217</v>
      </c>
      <c r="B220" s="5" t="s">
        <v>217</v>
      </c>
      <c r="C220" s="5">
        <v>5948.8</v>
      </c>
      <c r="D220" s="5">
        <v>0</v>
      </c>
      <c r="E220" s="5" t="s">
        <v>212</v>
      </c>
      <c r="F220" s="5" t="s">
        <v>215</v>
      </c>
    </row>
    <row r="221" spans="1:6" x14ac:dyDescent="0.25">
      <c r="A221" s="5">
        <v>218</v>
      </c>
      <c r="B221" s="5" t="s">
        <v>217</v>
      </c>
      <c r="C221" s="5">
        <v>5948.8</v>
      </c>
      <c r="D221" s="5">
        <v>0</v>
      </c>
      <c r="E221" s="5" t="s">
        <v>212</v>
      </c>
      <c r="F221" s="5" t="s">
        <v>215</v>
      </c>
    </row>
    <row r="222" spans="1:6" x14ac:dyDescent="0.25">
      <c r="A222" s="5">
        <v>219</v>
      </c>
      <c r="B222" s="5" t="s">
        <v>217</v>
      </c>
      <c r="C222" s="5">
        <v>5948.8</v>
      </c>
      <c r="D222" s="5">
        <v>0</v>
      </c>
      <c r="E222" s="5" t="s">
        <v>212</v>
      </c>
      <c r="F222" s="5" t="s">
        <v>215</v>
      </c>
    </row>
    <row r="223" spans="1:6" x14ac:dyDescent="0.25">
      <c r="A223" s="5">
        <v>220</v>
      </c>
      <c r="B223" s="5" t="s">
        <v>217</v>
      </c>
      <c r="C223" s="5">
        <v>5289.6</v>
      </c>
      <c r="D223" s="5">
        <v>0</v>
      </c>
      <c r="E223" s="5" t="s">
        <v>212</v>
      </c>
      <c r="F223" s="5" t="s">
        <v>215</v>
      </c>
    </row>
    <row r="224" spans="1:6" x14ac:dyDescent="0.25">
      <c r="A224" s="5">
        <v>221</v>
      </c>
      <c r="B224" s="5" t="s">
        <v>217</v>
      </c>
      <c r="C224" s="5">
        <v>4297.8</v>
      </c>
      <c r="D224" s="5">
        <v>0</v>
      </c>
      <c r="E224" s="5" t="s">
        <v>212</v>
      </c>
      <c r="F224" s="5" t="s">
        <v>215</v>
      </c>
    </row>
    <row r="225" spans="1:6" x14ac:dyDescent="0.25">
      <c r="A225" s="5">
        <v>222</v>
      </c>
      <c r="B225" s="5" t="s">
        <v>217</v>
      </c>
      <c r="C225" s="5">
        <v>5948.8</v>
      </c>
      <c r="D225" s="5">
        <v>0</v>
      </c>
      <c r="E225" s="5" t="s">
        <v>212</v>
      </c>
      <c r="F225" s="5" t="s">
        <v>215</v>
      </c>
    </row>
    <row r="226" spans="1:6" x14ac:dyDescent="0.25">
      <c r="A226" s="5">
        <v>223</v>
      </c>
      <c r="B226" s="5" t="s">
        <v>217</v>
      </c>
      <c r="C226" s="5">
        <v>4297.8</v>
      </c>
      <c r="D226" s="5">
        <v>0</v>
      </c>
      <c r="E226" s="5" t="s">
        <v>212</v>
      </c>
      <c r="F226" s="5" t="s">
        <v>215</v>
      </c>
    </row>
    <row r="227" spans="1:6" x14ac:dyDescent="0.25">
      <c r="A227" s="5">
        <v>224</v>
      </c>
      <c r="B227" s="5" t="s">
        <v>217</v>
      </c>
      <c r="C227" s="5">
        <v>4959</v>
      </c>
      <c r="D227" s="5">
        <v>0</v>
      </c>
      <c r="E227" s="5" t="s">
        <v>212</v>
      </c>
      <c r="F227" s="5" t="s">
        <v>215</v>
      </c>
    </row>
    <row r="228" spans="1:6" x14ac:dyDescent="0.25">
      <c r="A228" s="5">
        <v>225</v>
      </c>
      <c r="B228" s="5" t="s">
        <v>217</v>
      </c>
      <c r="C228" s="5">
        <v>5289.6</v>
      </c>
      <c r="D228" s="5">
        <v>0</v>
      </c>
      <c r="E228" s="5" t="s">
        <v>212</v>
      </c>
      <c r="F228" s="5" t="s">
        <v>215</v>
      </c>
    </row>
    <row r="229" spans="1:6" x14ac:dyDescent="0.25">
      <c r="A229" s="5">
        <v>226</v>
      </c>
      <c r="B229" s="5" t="s">
        <v>217</v>
      </c>
      <c r="C229" s="5">
        <v>5289.6</v>
      </c>
      <c r="D229" s="5">
        <v>0</v>
      </c>
      <c r="E229" s="5" t="s">
        <v>212</v>
      </c>
      <c r="F229" s="5" t="s">
        <v>215</v>
      </c>
    </row>
    <row r="230" spans="1:6" x14ac:dyDescent="0.25">
      <c r="A230" s="5">
        <v>227</v>
      </c>
      <c r="B230" s="5" t="s">
        <v>795</v>
      </c>
      <c r="C230" s="5">
        <v>0</v>
      </c>
      <c r="D230" s="5">
        <v>0</v>
      </c>
      <c r="E230" s="5" t="s">
        <v>212</v>
      </c>
      <c r="F230" s="5" t="s">
        <v>215</v>
      </c>
    </row>
    <row r="231" spans="1:6" x14ac:dyDescent="0.25">
      <c r="A231" s="5">
        <v>228</v>
      </c>
      <c r="B231" s="5" t="s">
        <v>795</v>
      </c>
      <c r="C231" s="5">
        <v>0</v>
      </c>
      <c r="D231" s="5">
        <v>0</v>
      </c>
      <c r="E231" s="5" t="s">
        <v>212</v>
      </c>
      <c r="F231" s="5" t="s">
        <v>215</v>
      </c>
    </row>
    <row r="232" spans="1:6" x14ac:dyDescent="0.25">
      <c r="A232" s="5">
        <v>229</v>
      </c>
      <c r="B232" s="5" t="s">
        <v>795</v>
      </c>
      <c r="C232" s="5">
        <v>0</v>
      </c>
      <c r="D232" s="5">
        <v>0</v>
      </c>
      <c r="E232" s="5" t="s">
        <v>212</v>
      </c>
      <c r="F232" s="5" t="s">
        <v>215</v>
      </c>
    </row>
    <row r="233" spans="1:6" x14ac:dyDescent="0.25">
      <c r="A233" s="5">
        <v>230</v>
      </c>
      <c r="B233" s="5" t="s">
        <v>795</v>
      </c>
      <c r="C233" s="5">
        <v>0</v>
      </c>
      <c r="D233" s="5">
        <v>0</v>
      </c>
      <c r="E233" s="5" t="s">
        <v>212</v>
      </c>
      <c r="F233" s="5" t="s">
        <v>215</v>
      </c>
    </row>
    <row r="234" spans="1:6" x14ac:dyDescent="0.25">
      <c r="A234" s="5">
        <v>231</v>
      </c>
      <c r="B234" s="5" t="s">
        <v>795</v>
      </c>
      <c r="C234" s="5">
        <v>0</v>
      </c>
      <c r="D234" s="5">
        <v>0</v>
      </c>
      <c r="E234" s="5" t="s">
        <v>212</v>
      </c>
      <c r="F234" s="5" t="s">
        <v>215</v>
      </c>
    </row>
    <row r="235" spans="1:6" x14ac:dyDescent="0.25">
      <c r="A235" s="5">
        <v>232</v>
      </c>
      <c r="B235" s="5" t="s">
        <v>795</v>
      </c>
      <c r="C235" s="5">
        <v>0</v>
      </c>
      <c r="D235" s="5">
        <v>0</v>
      </c>
      <c r="E235" s="5" t="s">
        <v>212</v>
      </c>
      <c r="F235" s="5" t="s">
        <v>215</v>
      </c>
    </row>
    <row r="236" spans="1:6" x14ac:dyDescent="0.25">
      <c r="A236" s="5">
        <v>233</v>
      </c>
      <c r="B236" s="5" t="s">
        <v>795</v>
      </c>
      <c r="C236" s="5">
        <v>0</v>
      </c>
      <c r="D236" s="5">
        <v>0</v>
      </c>
      <c r="E236" s="5" t="s">
        <v>212</v>
      </c>
      <c r="F236" s="5" t="s">
        <v>215</v>
      </c>
    </row>
    <row r="237" spans="1:6" x14ac:dyDescent="0.25">
      <c r="A237" s="5">
        <v>234</v>
      </c>
      <c r="B237" s="5" t="s">
        <v>795</v>
      </c>
      <c r="C237" s="5">
        <v>0</v>
      </c>
      <c r="D237" s="5">
        <v>0</v>
      </c>
      <c r="E237" s="5" t="s">
        <v>212</v>
      </c>
      <c r="F237" s="5" t="s">
        <v>215</v>
      </c>
    </row>
    <row r="238" spans="1:6" x14ac:dyDescent="0.25">
      <c r="A238" s="5">
        <v>235</v>
      </c>
      <c r="B238" s="5" t="s">
        <v>795</v>
      </c>
      <c r="C238" s="5">
        <v>0</v>
      </c>
      <c r="D238" s="5">
        <v>0</v>
      </c>
      <c r="E238" s="5" t="s">
        <v>212</v>
      </c>
      <c r="F238" s="5" t="s">
        <v>215</v>
      </c>
    </row>
    <row r="239" spans="1:6" x14ac:dyDescent="0.25">
      <c r="A239" s="5">
        <v>236</v>
      </c>
      <c r="B239" s="5" t="s">
        <v>795</v>
      </c>
      <c r="C239" s="5">
        <v>0</v>
      </c>
      <c r="D239" s="5">
        <v>0</v>
      </c>
      <c r="E239" s="5" t="s">
        <v>212</v>
      </c>
      <c r="F239" s="5" t="s">
        <v>215</v>
      </c>
    </row>
    <row r="240" spans="1:6" x14ac:dyDescent="0.25">
      <c r="A240" s="5">
        <v>237</v>
      </c>
      <c r="B240" s="5" t="s">
        <v>795</v>
      </c>
      <c r="C240" s="5">
        <v>0</v>
      </c>
      <c r="D240" s="5">
        <v>0</v>
      </c>
      <c r="E240" s="5" t="s">
        <v>212</v>
      </c>
      <c r="F240"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0"/>
  <sheetViews>
    <sheetView topLeftCell="A3" workbookViewId="0">
      <selection activeCell="A4" sqref="A4"/>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row r="30" spans="1:6" x14ac:dyDescent="0.25">
      <c r="A30" s="5">
        <v>27</v>
      </c>
      <c r="B30" s="5" t="s">
        <v>218</v>
      </c>
      <c r="C30" s="5">
        <v>0</v>
      </c>
      <c r="D30" s="5">
        <v>0</v>
      </c>
      <c r="E30" s="5" t="s">
        <v>212</v>
      </c>
      <c r="F30" s="5" t="s">
        <v>215</v>
      </c>
    </row>
    <row r="31" spans="1:6" x14ac:dyDescent="0.25">
      <c r="A31" s="5">
        <v>28</v>
      </c>
      <c r="B31" s="5" t="s">
        <v>218</v>
      </c>
      <c r="C31" s="5">
        <v>0</v>
      </c>
      <c r="D31" s="5">
        <v>0</v>
      </c>
      <c r="E31" s="5" t="s">
        <v>212</v>
      </c>
      <c r="F31" s="5" t="s">
        <v>215</v>
      </c>
    </row>
    <row r="32" spans="1:6" x14ac:dyDescent="0.25">
      <c r="A32" s="5">
        <v>29</v>
      </c>
      <c r="B32" s="5" t="s">
        <v>218</v>
      </c>
      <c r="C32" s="5">
        <v>0</v>
      </c>
      <c r="D32" s="5">
        <v>0</v>
      </c>
      <c r="E32" s="5" t="s">
        <v>212</v>
      </c>
      <c r="F32" s="5" t="s">
        <v>215</v>
      </c>
    </row>
    <row r="33" spans="1:6" x14ac:dyDescent="0.25">
      <c r="A33" s="5">
        <v>30</v>
      </c>
      <c r="B33" s="5" t="s">
        <v>218</v>
      </c>
      <c r="C33" s="5">
        <v>0</v>
      </c>
      <c r="D33" s="5">
        <v>0</v>
      </c>
      <c r="E33" s="5" t="s">
        <v>212</v>
      </c>
      <c r="F33" s="5" t="s">
        <v>215</v>
      </c>
    </row>
    <row r="34" spans="1:6" x14ac:dyDescent="0.25">
      <c r="A34" s="5">
        <v>31</v>
      </c>
      <c r="B34" s="5" t="s">
        <v>218</v>
      </c>
      <c r="C34" s="5">
        <v>0</v>
      </c>
      <c r="D34" s="5">
        <v>0</v>
      </c>
      <c r="E34" s="5" t="s">
        <v>212</v>
      </c>
      <c r="F34" s="5" t="s">
        <v>215</v>
      </c>
    </row>
    <row r="35" spans="1:6" x14ac:dyDescent="0.25">
      <c r="A35" s="5">
        <v>32</v>
      </c>
      <c r="B35" s="5" t="s">
        <v>218</v>
      </c>
      <c r="C35" s="5">
        <v>0</v>
      </c>
      <c r="D35" s="5">
        <v>0</v>
      </c>
      <c r="E35" s="5" t="s">
        <v>212</v>
      </c>
      <c r="F35" s="5" t="s">
        <v>215</v>
      </c>
    </row>
    <row r="36" spans="1:6" x14ac:dyDescent="0.25">
      <c r="A36" s="5">
        <v>33</v>
      </c>
      <c r="B36" s="5" t="s">
        <v>218</v>
      </c>
      <c r="C36" s="5">
        <v>0</v>
      </c>
      <c r="D36" s="5">
        <v>0</v>
      </c>
      <c r="E36" s="5" t="s">
        <v>212</v>
      </c>
      <c r="F36" s="5" t="s">
        <v>215</v>
      </c>
    </row>
    <row r="37" spans="1:6" x14ac:dyDescent="0.25">
      <c r="A37" s="5">
        <v>34</v>
      </c>
      <c r="B37" s="5" t="s">
        <v>218</v>
      </c>
      <c r="C37" s="5">
        <v>0</v>
      </c>
      <c r="D37" s="5">
        <v>0</v>
      </c>
      <c r="E37" s="5" t="s">
        <v>212</v>
      </c>
      <c r="F37" s="5" t="s">
        <v>215</v>
      </c>
    </row>
    <row r="38" spans="1:6" x14ac:dyDescent="0.25">
      <c r="A38" s="5">
        <v>35</v>
      </c>
      <c r="B38" s="5" t="s">
        <v>218</v>
      </c>
      <c r="C38" s="5">
        <v>0</v>
      </c>
      <c r="D38" s="5">
        <v>0</v>
      </c>
      <c r="E38" s="5" t="s">
        <v>212</v>
      </c>
      <c r="F38" s="5" t="s">
        <v>215</v>
      </c>
    </row>
    <row r="39" spans="1:6" x14ac:dyDescent="0.25">
      <c r="A39" s="5">
        <v>36</v>
      </c>
      <c r="B39" s="5" t="s">
        <v>218</v>
      </c>
      <c r="C39" s="5">
        <v>0</v>
      </c>
      <c r="D39" s="5">
        <v>0</v>
      </c>
      <c r="E39" s="5" t="s">
        <v>212</v>
      </c>
      <c r="F39" s="5" t="s">
        <v>215</v>
      </c>
    </row>
    <row r="40" spans="1:6" x14ac:dyDescent="0.25">
      <c r="A40" s="5">
        <v>37</v>
      </c>
      <c r="B40" s="5" t="s">
        <v>218</v>
      </c>
      <c r="C40" s="5">
        <v>0</v>
      </c>
      <c r="D40" s="5">
        <v>0</v>
      </c>
      <c r="E40" s="5" t="s">
        <v>212</v>
      </c>
      <c r="F40" s="5" t="s">
        <v>215</v>
      </c>
    </row>
    <row r="41" spans="1:6" x14ac:dyDescent="0.25">
      <c r="A41" s="5">
        <v>38</v>
      </c>
      <c r="B41" s="5" t="s">
        <v>218</v>
      </c>
      <c r="C41" s="5">
        <v>0</v>
      </c>
      <c r="D41" s="5">
        <v>0</v>
      </c>
      <c r="E41" s="5" t="s">
        <v>212</v>
      </c>
      <c r="F41" s="5" t="s">
        <v>215</v>
      </c>
    </row>
    <row r="42" spans="1:6" x14ac:dyDescent="0.25">
      <c r="A42" s="5">
        <v>39</v>
      </c>
      <c r="B42" s="5" t="s">
        <v>218</v>
      </c>
      <c r="C42" s="5">
        <v>0</v>
      </c>
      <c r="D42" s="5">
        <v>0</v>
      </c>
      <c r="E42" s="5" t="s">
        <v>212</v>
      </c>
      <c r="F42" s="5" t="s">
        <v>215</v>
      </c>
    </row>
    <row r="43" spans="1:6" x14ac:dyDescent="0.25">
      <c r="A43" s="5">
        <v>40</v>
      </c>
      <c r="B43" s="5" t="s">
        <v>218</v>
      </c>
      <c r="C43" s="5">
        <v>0</v>
      </c>
      <c r="D43" s="5">
        <v>0</v>
      </c>
      <c r="E43" s="5" t="s">
        <v>212</v>
      </c>
      <c r="F43" s="5" t="s">
        <v>215</v>
      </c>
    </row>
    <row r="44" spans="1:6" x14ac:dyDescent="0.25">
      <c r="A44" s="5">
        <v>41</v>
      </c>
      <c r="B44" s="5" t="s">
        <v>218</v>
      </c>
      <c r="C44" s="5">
        <v>0</v>
      </c>
      <c r="D44" s="5">
        <v>0</v>
      </c>
      <c r="E44" s="5" t="s">
        <v>212</v>
      </c>
      <c r="F44" s="5" t="s">
        <v>215</v>
      </c>
    </row>
    <row r="45" spans="1:6" x14ac:dyDescent="0.25">
      <c r="A45" s="5">
        <v>42</v>
      </c>
      <c r="B45" s="5" t="s">
        <v>218</v>
      </c>
      <c r="C45" s="5">
        <v>0</v>
      </c>
      <c r="D45" s="5">
        <v>0</v>
      </c>
      <c r="E45" s="5" t="s">
        <v>212</v>
      </c>
      <c r="F45" s="5" t="s">
        <v>215</v>
      </c>
    </row>
    <row r="46" spans="1:6" x14ac:dyDescent="0.25">
      <c r="A46" s="5">
        <v>43</v>
      </c>
      <c r="B46" s="5" t="s">
        <v>218</v>
      </c>
      <c r="C46" s="5">
        <v>0</v>
      </c>
      <c r="D46" s="5">
        <v>0</v>
      </c>
      <c r="E46" s="5" t="s">
        <v>212</v>
      </c>
      <c r="F46" s="5" t="s">
        <v>215</v>
      </c>
    </row>
    <row r="47" spans="1:6" x14ac:dyDescent="0.25">
      <c r="A47" s="5">
        <v>44</v>
      </c>
      <c r="B47" s="5" t="s">
        <v>218</v>
      </c>
      <c r="C47" s="5">
        <v>0</v>
      </c>
      <c r="D47" s="5">
        <v>0</v>
      </c>
      <c r="E47" s="5" t="s">
        <v>212</v>
      </c>
      <c r="F47" s="5" t="s">
        <v>215</v>
      </c>
    </row>
    <row r="48" spans="1:6" x14ac:dyDescent="0.25">
      <c r="A48" s="5">
        <v>45</v>
      </c>
      <c r="B48" s="5" t="s">
        <v>218</v>
      </c>
      <c r="C48" s="5">
        <v>0</v>
      </c>
      <c r="D48" s="5">
        <v>0</v>
      </c>
      <c r="E48" s="5" t="s">
        <v>212</v>
      </c>
      <c r="F48" s="5" t="s">
        <v>215</v>
      </c>
    </row>
    <row r="49" spans="1:6" x14ac:dyDescent="0.25">
      <c r="A49" s="5">
        <v>46</v>
      </c>
      <c r="B49" s="5" t="s">
        <v>218</v>
      </c>
      <c r="C49" s="5">
        <v>0</v>
      </c>
      <c r="D49" s="5">
        <v>0</v>
      </c>
      <c r="E49" s="5" t="s">
        <v>212</v>
      </c>
      <c r="F49" s="5" t="s">
        <v>215</v>
      </c>
    </row>
    <row r="50" spans="1:6" x14ac:dyDescent="0.25">
      <c r="A50" s="5">
        <v>47</v>
      </c>
      <c r="B50" s="5" t="s">
        <v>218</v>
      </c>
      <c r="C50" s="5">
        <v>0</v>
      </c>
      <c r="D50" s="5">
        <v>0</v>
      </c>
      <c r="E50" s="5" t="s">
        <v>212</v>
      </c>
      <c r="F50" s="5" t="s">
        <v>215</v>
      </c>
    </row>
    <row r="51" spans="1:6" x14ac:dyDescent="0.25">
      <c r="A51" s="5">
        <v>48</v>
      </c>
      <c r="B51" s="5" t="s">
        <v>218</v>
      </c>
      <c r="C51" s="5">
        <v>0</v>
      </c>
      <c r="D51" s="5">
        <v>0</v>
      </c>
      <c r="E51" s="5" t="s">
        <v>212</v>
      </c>
      <c r="F51" s="5" t="s">
        <v>215</v>
      </c>
    </row>
    <row r="52" spans="1:6" x14ac:dyDescent="0.25">
      <c r="A52" s="5">
        <v>49</v>
      </c>
      <c r="B52" s="5" t="s">
        <v>218</v>
      </c>
      <c r="C52" s="5">
        <v>0</v>
      </c>
      <c r="D52" s="5">
        <v>0</v>
      </c>
      <c r="E52" s="5" t="s">
        <v>212</v>
      </c>
      <c r="F52" s="5" t="s">
        <v>215</v>
      </c>
    </row>
    <row r="53" spans="1:6" x14ac:dyDescent="0.25">
      <c r="A53" s="5">
        <v>50</v>
      </c>
      <c r="B53" s="5" t="s">
        <v>218</v>
      </c>
      <c r="C53" s="5">
        <v>0</v>
      </c>
      <c r="D53" s="5">
        <v>0</v>
      </c>
      <c r="E53" s="5" t="s">
        <v>212</v>
      </c>
      <c r="F53" s="5" t="s">
        <v>215</v>
      </c>
    </row>
    <row r="54" spans="1:6" x14ac:dyDescent="0.25">
      <c r="A54" s="5">
        <v>51</v>
      </c>
      <c r="B54" s="5" t="s">
        <v>218</v>
      </c>
      <c r="C54" s="5">
        <v>0</v>
      </c>
      <c r="D54" s="5">
        <v>0</v>
      </c>
      <c r="E54" s="5" t="s">
        <v>212</v>
      </c>
      <c r="F54" s="5" t="s">
        <v>215</v>
      </c>
    </row>
    <row r="55" spans="1:6" x14ac:dyDescent="0.25">
      <c r="A55" s="5">
        <v>52</v>
      </c>
      <c r="B55" s="5" t="s">
        <v>218</v>
      </c>
      <c r="C55" s="5">
        <v>0</v>
      </c>
      <c r="D55" s="5">
        <v>0</v>
      </c>
      <c r="E55" s="5" t="s">
        <v>212</v>
      </c>
      <c r="F55" s="5" t="s">
        <v>215</v>
      </c>
    </row>
    <row r="56" spans="1:6" x14ac:dyDescent="0.25">
      <c r="A56" s="5">
        <v>53</v>
      </c>
      <c r="B56" s="5" t="s">
        <v>218</v>
      </c>
      <c r="C56" s="5">
        <v>0</v>
      </c>
      <c r="D56" s="5">
        <v>0</v>
      </c>
      <c r="E56" s="5" t="s">
        <v>212</v>
      </c>
      <c r="F56" s="5" t="s">
        <v>215</v>
      </c>
    </row>
    <row r="57" spans="1:6" x14ac:dyDescent="0.25">
      <c r="A57" s="5">
        <v>54</v>
      </c>
      <c r="B57" s="5" t="s">
        <v>218</v>
      </c>
      <c r="C57" s="5">
        <v>0</v>
      </c>
      <c r="D57" s="5">
        <v>0</v>
      </c>
      <c r="E57" s="5" t="s">
        <v>212</v>
      </c>
      <c r="F57" s="5" t="s">
        <v>215</v>
      </c>
    </row>
    <row r="58" spans="1:6" x14ac:dyDescent="0.25">
      <c r="A58" s="5">
        <v>55</v>
      </c>
      <c r="B58" s="5" t="s">
        <v>218</v>
      </c>
      <c r="C58" s="5">
        <v>0</v>
      </c>
      <c r="D58" s="5">
        <v>0</v>
      </c>
      <c r="E58" s="5" t="s">
        <v>212</v>
      </c>
      <c r="F58" s="5" t="s">
        <v>215</v>
      </c>
    </row>
    <row r="59" spans="1:6" x14ac:dyDescent="0.25">
      <c r="A59" s="5">
        <v>56</v>
      </c>
      <c r="B59" s="5" t="s">
        <v>218</v>
      </c>
      <c r="C59" s="5">
        <v>0</v>
      </c>
      <c r="D59" s="5">
        <v>0</v>
      </c>
      <c r="E59" s="5" t="s">
        <v>212</v>
      </c>
      <c r="F59" s="5" t="s">
        <v>215</v>
      </c>
    </row>
    <row r="60" spans="1:6" x14ac:dyDescent="0.25">
      <c r="A60" s="5">
        <v>57</v>
      </c>
      <c r="B60" s="5" t="s">
        <v>218</v>
      </c>
      <c r="C60" s="5">
        <v>0</v>
      </c>
      <c r="D60" s="5">
        <v>0</v>
      </c>
      <c r="E60" s="5" t="s">
        <v>212</v>
      </c>
      <c r="F60" s="5" t="s">
        <v>215</v>
      </c>
    </row>
    <row r="61" spans="1:6" x14ac:dyDescent="0.25">
      <c r="A61" s="5">
        <v>58</v>
      </c>
      <c r="B61" s="5" t="s">
        <v>218</v>
      </c>
      <c r="C61" s="5">
        <v>0</v>
      </c>
      <c r="D61" s="5">
        <v>0</v>
      </c>
      <c r="E61" s="5" t="s">
        <v>212</v>
      </c>
      <c r="F61" s="5" t="s">
        <v>215</v>
      </c>
    </row>
    <row r="62" spans="1:6" x14ac:dyDescent="0.25">
      <c r="A62" s="5">
        <v>59</v>
      </c>
      <c r="B62" s="5" t="s">
        <v>218</v>
      </c>
      <c r="C62" s="5">
        <v>0</v>
      </c>
      <c r="D62" s="5">
        <v>0</v>
      </c>
      <c r="E62" s="5" t="s">
        <v>212</v>
      </c>
      <c r="F62" s="5" t="s">
        <v>215</v>
      </c>
    </row>
    <row r="63" spans="1:6" x14ac:dyDescent="0.25">
      <c r="A63" s="5">
        <v>60</v>
      </c>
      <c r="B63" s="5" t="s">
        <v>218</v>
      </c>
      <c r="C63" s="5">
        <v>0</v>
      </c>
      <c r="D63" s="5">
        <v>0</v>
      </c>
      <c r="E63" s="5" t="s">
        <v>212</v>
      </c>
      <c r="F63" s="5" t="s">
        <v>215</v>
      </c>
    </row>
    <row r="64" spans="1:6" x14ac:dyDescent="0.25">
      <c r="A64" s="5">
        <v>61</v>
      </c>
      <c r="B64" s="5" t="s">
        <v>218</v>
      </c>
      <c r="C64" s="5">
        <v>0</v>
      </c>
      <c r="D64" s="5">
        <v>0</v>
      </c>
      <c r="E64" s="5" t="s">
        <v>212</v>
      </c>
      <c r="F64" s="5" t="s">
        <v>215</v>
      </c>
    </row>
    <row r="65" spans="1:6" x14ac:dyDescent="0.25">
      <c r="A65" s="5">
        <v>62</v>
      </c>
      <c r="B65" s="5" t="s">
        <v>218</v>
      </c>
      <c r="C65" s="5">
        <v>0</v>
      </c>
      <c r="D65" s="5">
        <v>0</v>
      </c>
      <c r="E65" s="5" t="s">
        <v>212</v>
      </c>
      <c r="F65" s="5" t="s">
        <v>215</v>
      </c>
    </row>
    <row r="66" spans="1:6" x14ac:dyDescent="0.25">
      <c r="A66" s="5">
        <v>63</v>
      </c>
      <c r="B66" s="5" t="s">
        <v>218</v>
      </c>
      <c r="C66" s="5">
        <v>0</v>
      </c>
      <c r="D66" s="5">
        <v>0</v>
      </c>
      <c r="E66" s="5" t="s">
        <v>212</v>
      </c>
      <c r="F66" s="5" t="s">
        <v>215</v>
      </c>
    </row>
    <row r="67" spans="1:6" x14ac:dyDescent="0.25">
      <c r="A67" s="5">
        <v>64</v>
      </c>
      <c r="B67" s="5" t="s">
        <v>218</v>
      </c>
      <c r="C67" s="5">
        <v>0</v>
      </c>
      <c r="D67" s="5">
        <v>0</v>
      </c>
      <c r="E67" s="5" t="s">
        <v>212</v>
      </c>
      <c r="F67" s="5" t="s">
        <v>215</v>
      </c>
    </row>
    <row r="68" spans="1:6" x14ac:dyDescent="0.25">
      <c r="A68" s="5">
        <v>65</v>
      </c>
      <c r="B68" s="5" t="s">
        <v>218</v>
      </c>
      <c r="C68" s="5">
        <v>0</v>
      </c>
      <c r="D68" s="5">
        <v>0</v>
      </c>
      <c r="E68" s="5" t="s">
        <v>212</v>
      </c>
      <c r="F68" s="5" t="s">
        <v>215</v>
      </c>
    </row>
    <row r="69" spans="1:6" x14ac:dyDescent="0.25">
      <c r="A69" s="5">
        <v>66</v>
      </c>
      <c r="B69" s="5" t="s">
        <v>218</v>
      </c>
      <c r="C69" s="5">
        <v>0</v>
      </c>
      <c r="D69" s="5">
        <v>0</v>
      </c>
      <c r="E69" s="5" t="s">
        <v>212</v>
      </c>
      <c r="F69" s="5" t="s">
        <v>215</v>
      </c>
    </row>
    <row r="70" spans="1:6" x14ac:dyDescent="0.25">
      <c r="A70" s="5">
        <v>67</v>
      </c>
      <c r="B70" s="5" t="s">
        <v>218</v>
      </c>
      <c r="C70" s="5">
        <v>0</v>
      </c>
      <c r="D70" s="5">
        <v>0</v>
      </c>
      <c r="E70" s="5" t="s">
        <v>212</v>
      </c>
      <c r="F70" s="5" t="s">
        <v>215</v>
      </c>
    </row>
    <row r="71" spans="1:6" x14ac:dyDescent="0.25">
      <c r="A71" s="5">
        <v>68</v>
      </c>
      <c r="B71" s="5" t="s">
        <v>218</v>
      </c>
      <c r="C71" s="5">
        <v>0</v>
      </c>
      <c r="D71" s="5">
        <v>0</v>
      </c>
      <c r="E71" s="5" t="s">
        <v>212</v>
      </c>
      <c r="F71" s="5" t="s">
        <v>215</v>
      </c>
    </row>
    <row r="72" spans="1:6" x14ac:dyDescent="0.25">
      <c r="A72" s="5">
        <v>69</v>
      </c>
      <c r="B72" s="5" t="s">
        <v>218</v>
      </c>
      <c r="C72" s="5">
        <v>0</v>
      </c>
      <c r="D72" s="5">
        <v>0</v>
      </c>
      <c r="E72" s="5" t="s">
        <v>212</v>
      </c>
      <c r="F72" s="5" t="s">
        <v>215</v>
      </c>
    </row>
    <row r="73" spans="1:6" x14ac:dyDescent="0.25">
      <c r="A73" s="5">
        <v>70</v>
      </c>
      <c r="B73" s="5" t="s">
        <v>218</v>
      </c>
      <c r="C73" s="5">
        <v>0</v>
      </c>
      <c r="D73" s="5">
        <v>0</v>
      </c>
      <c r="E73" s="5" t="s">
        <v>212</v>
      </c>
      <c r="F73" s="5" t="s">
        <v>215</v>
      </c>
    </row>
    <row r="74" spans="1:6" x14ac:dyDescent="0.25">
      <c r="A74" s="5">
        <v>71</v>
      </c>
      <c r="B74" s="5" t="s">
        <v>218</v>
      </c>
      <c r="C74" s="5">
        <v>0</v>
      </c>
      <c r="D74" s="5">
        <v>0</v>
      </c>
      <c r="E74" s="5" t="s">
        <v>212</v>
      </c>
      <c r="F74" s="5" t="s">
        <v>215</v>
      </c>
    </row>
    <row r="75" spans="1:6" x14ac:dyDescent="0.25">
      <c r="A75" s="5">
        <v>72</v>
      </c>
      <c r="B75" s="5" t="s">
        <v>218</v>
      </c>
      <c r="C75" s="5">
        <v>0</v>
      </c>
      <c r="D75" s="5">
        <v>0</v>
      </c>
      <c r="E75" s="5" t="s">
        <v>212</v>
      </c>
      <c r="F75" s="5" t="s">
        <v>215</v>
      </c>
    </row>
    <row r="76" spans="1:6" x14ac:dyDescent="0.25">
      <c r="A76" s="5">
        <v>73</v>
      </c>
      <c r="B76" s="5" t="s">
        <v>218</v>
      </c>
      <c r="C76" s="5">
        <v>0</v>
      </c>
      <c r="D76" s="5">
        <v>0</v>
      </c>
      <c r="E76" s="5" t="s">
        <v>212</v>
      </c>
      <c r="F76" s="5" t="s">
        <v>215</v>
      </c>
    </row>
    <row r="77" spans="1:6" x14ac:dyDescent="0.25">
      <c r="A77" s="5">
        <v>74</v>
      </c>
      <c r="B77" s="5" t="s">
        <v>218</v>
      </c>
      <c r="C77" s="5">
        <v>0</v>
      </c>
      <c r="D77" s="5">
        <v>0</v>
      </c>
      <c r="E77" s="5" t="s">
        <v>212</v>
      </c>
      <c r="F77" s="5" t="s">
        <v>215</v>
      </c>
    </row>
    <row r="78" spans="1:6" x14ac:dyDescent="0.25">
      <c r="A78" s="5">
        <v>75</v>
      </c>
      <c r="B78" s="5" t="s">
        <v>218</v>
      </c>
      <c r="C78" s="5">
        <v>0</v>
      </c>
      <c r="D78" s="5">
        <v>0</v>
      </c>
      <c r="E78" s="5" t="s">
        <v>212</v>
      </c>
      <c r="F78" s="5" t="s">
        <v>215</v>
      </c>
    </row>
    <row r="79" spans="1:6" x14ac:dyDescent="0.25">
      <c r="A79" s="5">
        <v>76</v>
      </c>
      <c r="B79" s="5" t="s">
        <v>218</v>
      </c>
      <c r="C79" s="5">
        <v>0</v>
      </c>
      <c r="D79" s="5">
        <v>0</v>
      </c>
      <c r="E79" s="5" t="s">
        <v>212</v>
      </c>
      <c r="F79" s="5" t="s">
        <v>215</v>
      </c>
    </row>
    <row r="80" spans="1:6" x14ac:dyDescent="0.25">
      <c r="A80" s="5">
        <v>77</v>
      </c>
      <c r="B80" s="5" t="s">
        <v>218</v>
      </c>
      <c r="C80" s="5">
        <v>0</v>
      </c>
      <c r="D80" s="5">
        <v>0</v>
      </c>
      <c r="E80" s="5" t="s">
        <v>212</v>
      </c>
      <c r="F80" s="5" t="s">
        <v>215</v>
      </c>
    </row>
    <row r="81" spans="1:6" x14ac:dyDescent="0.25">
      <c r="A81" s="5">
        <v>78</v>
      </c>
      <c r="B81" s="5" t="s">
        <v>218</v>
      </c>
      <c r="C81" s="5">
        <v>0</v>
      </c>
      <c r="D81" s="5">
        <v>0</v>
      </c>
      <c r="E81" s="5" t="s">
        <v>212</v>
      </c>
      <c r="F81" s="5" t="s">
        <v>215</v>
      </c>
    </row>
    <row r="82" spans="1:6" x14ac:dyDescent="0.25">
      <c r="A82" s="5">
        <v>79</v>
      </c>
      <c r="B82" s="5" t="s">
        <v>218</v>
      </c>
      <c r="C82" s="5">
        <v>0</v>
      </c>
      <c r="D82" s="5">
        <v>0</v>
      </c>
      <c r="E82" s="5" t="s">
        <v>212</v>
      </c>
      <c r="F82" s="5" t="s">
        <v>215</v>
      </c>
    </row>
    <row r="83" spans="1:6" x14ac:dyDescent="0.25">
      <c r="A83" s="5">
        <v>80</v>
      </c>
      <c r="B83" s="5" t="s">
        <v>218</v>
      </c>
      <c r="C83" s="5">
        <v>0</v>
      </c>
      <c r="D83" s="5">
        <v>0</v>
      </c>
      <c r="E83" s="5" t="s">
        <v>212</v>
      </c>
      <c r="F83" s="5" t="s">
        <v>215</v>
      </c>
    </row>
    <row r="84" spans="1:6" x14ac:dyDescent="0.25">
      <c r="A84" s="5">
        <v>81</v>
      </c>
      <c r="B84" s="5" t="s">
        <v>218</v>
      </c>
      <c r="C84" s="5">
        <v>0</v>
      </c>
      <c r="D84" s="5">
        <v>0</v>
      </c>
      <c r="E84" s="5" t="s">
        <v>212</v>
      </c>
      <c r="F84" s="5" t="s">
        <v>215</v>
      </c>
    </row>
    <row r="85" spans="1:6" x14ac:dyDescent="0.25">
      <c r="A85" s="5">
        <v>82</v>
      </c>
      <c r="B85" s="5" t="s">
        <v>218</v>
      </c>
      <c r="C85" s="5">
        <v>0</v>
      </c>
      <c r="D85" s="5">
        <v>0</v>
      </c>
      <c r="E85" s="5" t="s">
        <v>212</v>
      </c>
      <c r="F85" s="5" t="s">
        <v>215</v>
      </c>
    </row>
    <row r="86" spans="1:6" x14ac:dyDescent="0.25">
      <c r="A86" s="5">
        <v>83</v>
      </c>
      <c r="B86" s="5" t="s">
        <v>218</v>
      </c>
      <c r="C86" s="5">
        <v>0</v>
      </c>
      <c r="D86" s="5">
        <v>0</v>
      </c>
      <c r="E86" s="5" t="s">
        <v>212</v>
      </c>
      <c r="F86" s="5" t="s">
        <v>215</v>
      </c>
    </row>
    <row r="87" spans="1:6" x14ac:dyDescent="0.25">
      <c r="A87" s="5">
        <v>84</v>
      </c>
      <c r="B87" s="5" t="s">
        <v>218</v>
      </c>
      <c r="C87" s="5">
        <v>0</v>
      </c>
      <c r="D87" s="5">
        <v>0</v>
      </c>
      <c r="E87" s="5" t="s">
        <v>212</v>
      </c>
      <c r="F87" s="5" t="s">
        <v>215</v>
      </c>
    </row>
    <row r="88" spans="1:6" x14ac:dyDescent="0.25">
      <c r="A88" s="5">
        <v>85</v>
      </c>
      <c r="B88" s="5" t="s">
        <v>218</v>
      </c>
      <c r="C88" s="5">
        <v>0</v>
      </c>
      <c r="D88" s="5">
        <v>0</v>
      </c>
      <c r="E88" s="5" t="s">
        <v>212</v>
      </c>
      <c r="F88" s="5" t="s">
        <v>215</v>
      </c>
    </row>
    <row r="89" spans="1:6" x14ac:dyDescent="0.25">
      <c r="A89" s="5">
        <v>86</v>
      </c>
      <c r="B89" s="5" t="s">
        <v>218</v>
      </c>
      <c r="C89" s="5">
        <v>0</v>
      </c>
      <c r="D89" s="5">
        <v>0</v>
      </c>
      <c r="E89" s="5" t="s">
        <v>212</v>
      </c>
      <c r="F89" s="5" t="s">
        <v>215</v>
      </c>
    </row>
    <row r="90" spans="1:6" x14ac:dyDescent="0.25">
      <c r="A90" s="5">
        <v>87</v>
      </c>
      <c r="B90" s="5" t="s">
        <v>218</v>
      </c>
      <c r="C90" s="5">
        <v>0</v>
      </c>
      <c r="D90" s="5">
        <v>0</v>
      </c>
      <c r="E90" s="5" t="s">
        <v>212</v>
      </c>
      <c r="F90" s="5" t="s">
        <v>215</v>
      </c>
    </row>
    <row r="91" spans="1:6" x14ac:dyDescent="0.25">
      <c r="A91" s="5">
        <v>88</v>
      </c>
      <c r="B91" s="5" t="s">
        <v>218</v>
      </c>
      <c r="C91" s="5">
        <v>0</v>
      </c>
      <c r="D91" s="5">
        <v>0</v>
      </c>
      <c r="E91" s="5" t="s">
        <v>212</v>
      </c>
      <c r="F91" s="5" t="s">
        <v>215</v>
      </c>
    </row>
    <row r="92" spans="1:6" x14ac:dyDescent="0.25">
      <c r="A92" s="5">
        <v>89</v>
      </c>
      <c r="B92" s="5" t="s">
        <v>218</v>
      </c>
      <c r="C92" s="5">
        <v>0</v>
      </c>
      <c r="D92" s="5">
        <v>0</v>
      </c>
      <c r="E92" s="5" t="s">
        <v>212</v>
      </c>
      <c r="F92" s="5" t="s">
        <v>215</v>
      </c>
    </row>
    <row r="93" spans="1:6" x14ac:dyDescent="0.25">
      <c r="A93" s="5">
        <v>90</v>
      </c>
      <c r="B93" s="5" t="s">
        <v>218</v>
      </c>
      <c r="C93" s="5">
        <v>0</v>
      </c>
      <c r="D93" s="5">
        <v>0</v>
      </c>
      <c r="E93" s="5" t="s">
        <v>212</v>
      </c>
      <c r="F93" s="5" t="s">
        <v>215</v>
      </c>
    </row>
    <row r="94" spans="1:6" x14ac:dyDescent="0.25">
      <c r="A94" s="5">
        <v>91</v>
      </c>
      <c r="B94" s="5" t="s">
        <v>218</v>
      </c>
      <c r="C94" s="5">
        <v>0</v>
      </c>
      <c r="D94" s="5">
        <v>0</v>
      </c>
      <c r="E94" s="5" t="s">
        <v>212</v>
      </c>
      <c r="F94" s="5" t="s">
        <v>215</v>
      </c>
    </row>
    <row r="95" spans="1:6" x14ac:dyDescent="0.25">
      <c r="A95" s="5">
        <v>92</v>
      </c>
      <c r="B95" s="5" t="s">
        <v>218</v>
      </c>
      <c r="C95" s="5">
        <v>0</v>
      </c>
      <c r="D95" s="5">
        <v>0</v>
      </c>
      <c r="E95" s="5" t="s">
        <v>212</v>
      </c>
      <c r="F95" s="5" t="s">
        <v>215</v>
      </c>
    </row>
    <row r="96" spans="1:6" x14ac:dyDescent="0.25">
      <c r="A96" s="5">
        <v>93</v>
      </c>
      <c r="B96" s="5" t="s">
        <v>218</v>
      </c>
      <c r="C96" s="5">
        <v>0</v>
      </c>
      <c r="D96" s="5">
        <v>0</v>
      </c>
      <c r="E96" s="5" t="s">
        <v>212</v>
      </c>
      <c r="F96" s="5" t="s">
        <v>215</v>
      </c>
    </row>
    <row r="97" spans="1:6" x14ac:dyDescent="0.25">
      <c r="A97" s="5">
        <v>94</v>
      </c>
      <c r="B97" s="5" t="s">
        <v>218</v>
      </c>
      <c r="C97" s="5">
        <v>0</v>
      </c>
      <c r="D97" s="5">
        <v>0</v>
      </c>
      <c r="E97" s="5" t="s">
        <v>212</v>
      </c>
      <c r="F97" s="5" t="s">
        <v>215</v>
      </c>
    </row>
    <row r="98" spans="1:6" x14ac:dyDescent="0.25">
      <c r="A98" s="5">
        <v>95</v>
      </c>
      <c r="B98" s="5" t="s">
        <v>218</v>
      </c>
      <c r="C98" s="5">
        <v>0</v>
      </c>
      <c r="D98" s="5">
        <v>0</v>
      </c>
      <c r="E98" s="5" t="s">
        <v>212</v>
      </c>
      <c r="F98" s="5" t="s">
        <v>215</v>
      </c>
    </row>
    <row r="99" spans="1:6" x14ac:dyDescent="0.25">
      <c r="A99" s="5">
        <v>96</v>
      </c>
      <c r="B99" s="5" t="s">
        <v>218</v>
      </c>
      <c r="C99" s="5">
        <v>0</v>
      </c>
      <c r="D99" s="5">
        <v>0</v>
      </c>
      <c r="E99" s="5" t="s">
        <v>212</v>
      </c>
      <c r="F99" s="5" t="s">
        <v>215</v>
      </c>
    </row>
    <row r="100" spans="1:6" x14ac:dyDescent="0.25">
      <c r="A100" s="5">
        <v>97</v>
      </c>
      <c r="B100" s="5" t="s">
        <v>218</v>
      </c>
      <c r="C100" s="5">
        <v>0</v>
      </c>
      <c r="D100" s="5">
        <v>0</v>
      </c>
      <c r="E100" s="5" t="s">
        <v>212</v>
      </c>
      <c r="F100" s="5" t="s">
        <v>215</v>
      </c>
    </row>
    <row r="101" spans="1:6" x14ac:dyDescent="0.25">
      <c r="A101" s="5">
        <v>98</v>
      </c>
      <c r="B101" s="5" t="s">
        <v>218</v>
      </c>
      <c r="C101" s="5">
        <v>0</v>
      </c>
      <c r="D101" s="5">
        <v>0</v>
      </c>
      <c r="E101" s="5" t="s">
        <v>212</v>
      </c>
      <c r="F101" s="5" t="s">
        <v>215</v>
      </c>
    </row>
    <row r="102" spans="1:6" x14ac:dyDescent="0.25">
      <c r="A102" s="5">
        <v>99</v>
      </c>
      <c r="B102" s="5" t="s">
        <v>218</v>
      </c>
      <c r="C102" s="5">
        <v>0</v>
      </c>
      <c r="D102" s="5">
        <v>0</v>
      </c>
      <c r="E102" s="5" t="s">
        <v>212</v>
      </c>
      <c r="F102" s="5" t="s">
        <v>215</v>
      </c>
    </row>
    <row r="103" spans="1:6" x14ac:dyDescent="0.25">
      <c r="A103" s="5">
        <v>100</v>
      </c>
      <c r="B103" s="5" t="s">
        <v>218</v>
      </c>
      <c r="C103" s="5">
        <v>0</v>
      </c>
      <c r="D103" s="5">
        <v>0</v>
      </c>
      <c r="E103" s="5" t="s">
        <v>212</v>
      </c>
      <c r="F103" s="5" t="s">
        <v>215</v>
      </c>
    </row>
    <row r="104" spans="1:6" x14ac:dyDescent="0.25">
      <c r="A104" s="5">
        <v>101</v>
      </c>
      <c r="B104" s="5" t="s">
        <v>218</v>
      </c>
      <c r="C104" s="5">
        <v>0</v>
      </c>
      <c r="D104" s="5">
        <v>0</v>
      </c>
      <c r="E104" s="5" t="s">
        <v>212</v>
      </c>
      <c r="F104" s="5" t="s">
        <v>215</v>
      </c>
    </row>
    <row r="105" spans="1:6" x14ac:dyDescent="0.25">
      <c r="A105" s="5">
        <v>102</v>
      </c>
      <c r="B105" s="5" t="s">
        <v>218</v>
      </c>
      <c r="C105" s="5">
        <v>0</v>
      </c>
      <c r="D105" s="5">
        <v>0</v>
      </c>
      <c r="E105" s="5" t="s">
        <v>212</v>
      </c>
      <c r="F105" s="5" t="s">
        <v>215</v>
      </c>
    </row>
    <row r="106" spans="1:6" x14ac:dyDescent="0.25">
      <c r="A106" s="5">
        <v>103</v>
      </c>
      <c r="B106" s="5" t="s">
        <v>218</v>
      </c>
      <c r="C106" s="5">
        <v>0</v>
      </c>
      <c r="D106" s="5">
        <v>0</v>
      </c>
      <c r="E106" s="5" t="s">
        <v>212</v>
      </c>
      <c r="F106" s="5" t="s">
        <v>215</v>
      </c>
    </row>
    <row r="107" spans="1:6" x14ac:dyDescent="0.25">
      <c r="A107" s="5">
        <v>104</v>
      </c>
      <c r="B107" s="5" t="s">
        <v>218</v>
      </c>
      <c r="C107" s="5">
        <v>0</v>
      </c>
      <c r="D107" s="5">
        <v>0</v>
      </c>
      <c r="E107" s="5" t="s">
        <v>212</v>
      </c>
      <c r="F107" s="5" t="s">
        <v>215</v>
      </c>
    </row>
    <row r="108" spans="1:6" x14ac:dyDescent="0.25">
      <c r="A108" s="5">
        <v>105</v>
      </c>
      <c r="B108" s="5" t="s">
        <v>218</v>
      </c>
      <c r="C108" s="5">
        <v>0</v>
      </c>
      <c r="D108" s="5">
        <v>0</v>
      </c>
      <c r="E108" s="5" t="s">
        <v>212</v>
      </c>
      <c r="F108" s="5" t="s">
        <v>215</v>
      </c>
    </row>
    <row r="109" spans="1:6" x14ac:dyDescent="0.25">
      <c r="A109" s="5">
        <v>106</v>
      </c>
      <c r="B109" s="5" t="s">
        <v>218</v>
      </c>
      <c r="C109" s="5">
        <v>0</v>
      </c>
      <c r="D109" s="5">
        <v>0</v>
      </c>
      <c r="E109" s="5" t="s">
        <v>212</v>
      </c>
      <c r="F109" s="5" t="s">
        <v>215</v>
      </c>
    </row>
    <row r="110" spans="1:6" x14ac:dyDescent="0.25">
      <c r="A110" s="5">
        <v>107</v>
      </c>
      <c r="B110" s="5" t="s">
        <v>218</v>
      </c>
      <c r="C110" s="5">
        <v>0</v>
      </c>
      <c r="D110" s="5">
        <v>0</v>
      </c>
      <c r="E110" s="5" t="s">
        <v>212</v>
      </c>
      <c r="F110" s="5" t="s">
        <v>215</v>
      </c>
    </row>
    <row r="111" spans="1:6" x14ac:dyDescent="0.25">
      <c r="A111" s="5">
        <v>108</v>
      </c>
      <c r="B111" s="5" t="s">
        <v>218</v>
      </c>
      <c r="C111" s="5">
        <v>0</v>
      </c>
      <c r="D111" s="5">
        <v>0</v>
      </c>
      <c r="E111" s="5" t="s">
        <v>212</v>
      </c>
      <c r="F111" s="5" t="s">
        <v>215</v>
      </c>
    </row>
    <row r="112" spans="1:6" x14ac:dyDescent="0.25">
      <c r="A112" s="5">
        <v>109</v>
      </c>
      <c r="B112" s="5" t="s">
        <v>218</v>
      </c>
      <c r="C112" s="5">
        <v>0</v>
      </c>
      <c r="D112" s="5">
        <v>0</v>
      </c>
      <c r="E112" s="5" t="s">
        <v>212</v>
      </c>
      <c r="F112" s="5" t="s">
        <v>215</v>
      </c>
    </row>
    <row r="113" spans="1:6" x14ac:dyDescent="0.25">
      <c r="A113" s="5">
        <v>110</v>
      </c>
      <c r="B113" s="5" t="s">
        <v>218</v>
      </c>
      <c r="C113" s="5">
        <v>0</v>
      </c>
      <c r="D113" s="5">
        <v>0</v>
      </c>
      <c r="E113" s="5" t="s">
        <v>212</v>
      </c>
      <c r="F113" s="5" t="s">
        <v>215</v>
      </c>
    </row>
    <row r="114" spans="1:6" x14ac:dyDescent="0.25">
      <c r="A114" s="5">
        <v>111</v>
      </c>
      <c r="B114" s="5" t="s">
        <v>218</v>
      </c>
      <c r="C114" s="5">
        <v>0</v>
      </c>
      <c r="D114" s="5">
        <v>0</v>
      </c>
      <c r="E114" s="5" t="s">
        <v>212</v>
      </c>
      <c r="F114" s="5" t="s">
        <v>215</v>
      </c>
    </row>
    <row r="115" spans="1:6" x14ac:dyDescent="0.25">
      <c r="A115" s="5">
        <v>112</v>
      </c>
      <c r="B115" s="5" t="s">
        <v>218</v>
      </c>
      <c r="C115" s="5">
        <v>0</v>
      </c>
      <c r="D115" s="5">
        <v>0</v>
      </c>
      <c r="E115" s="5" t="s">
        <v>212</v>
      </c>
      <c r="F115" s="5" t="s">
        <v>215</v>
      </c>
    </row>
    <row r="116" spans="1:6" x14ac:dyDescent="0.25">
      <c r="A116" s="5">
        <v>113</v>
      </c>
      <c r="B116" s="5" t="s">
        <v>218</v>
      </c>
      <c r="C116" s="5">
        <v>0</v>
      </c>
      <c r="D116" s="5">
        <v>0</v>
      </c>
      <c r="E116" s="5" t="s">
        <v>212</v>
      </c>
      <c r="F116" s="5" t="s">
        <v>215</v>
      </c>
    </row>
    <row r="117" spans="1:6" x14ac:dyDescent="0.25">
      <c r="A117" s="5">
        <v>114</v>
      </c>
      <c r="B117" s="5" t="s">
        <v>218</v>
      </c>
      <c r="C117" s="5">
        <v>0</v>
      </c>
      <c r="D117" s="5">
        <v>0</v>
      </c>
      <c r="E117" s="5" t="s">
        <v>212</v>
      </c>
      <c r="F117" s="5" t="s">
        <v>215</v>
      </c>
    </row>
    <row r="118" spans="1:6" x14ac:dyDescent="0.25">
      <c r="A118" s="5">
        <v>115</v>
      </c>
      <c r="B118" s="5" t="s">
        <v>218</v>
      </c>
      <c r="C118" s="5">
        <v>0</v>
      </c>
      <c r="D118" s="5">
        <v>0</v>
      </c>
      <c r="E118" s="5" t="s">
        <v>212</v>
      </c>
      <c r="F118" s="5" t="s">
        <v>215</v>
      </c>
    </row>
    <row r="119" spans="1:6" x14ac:dyDescent="0.25">
      <c r="A119" s="5">
        <v>116</v>
      </c>
      <c r="B119" s="5" t="s">
        <v>218</v>
      </c>
      <c r="C119" s="5">
        <v>0</v>
      </c>
      <c r="D119" s="5">
        <v>0</v>
      </c>
      <c r="E119" s="5" t="s">
        <v>212</v>
      </c>
      <c r="F119" s="5" t="s">
        <v>215</v>
      </c>
    </row>
    <row r="120" spans="1:6" x14ac:dyDescent="0.25">
      <c r="A120" s="5">
        <v>117</v>
      </c>
      <c r="B120" s="5" t="s">
        <v>218</v>
      </c>
      <c r="C120" s="5">
        <v>0</v>
      </c>
      <c r="D120" s="5">
        <v>0</v>
      </c>
      <c r="E120" s="5" t="s">
        <v>212</v>
      </c>
      <c r="F120" s="5" t="s">
        <v>215</v>
      </c>
    </row>
    <row r="121" spans="1:6" x14ac:dyDescent="0.25">
      <c r="A121" s="5">
        <v>118</v>
      </c>
      <c r="B121" s="5" t="s">
        <v>218</v>
      </c>
      <c r="C121" s="5">
        <v>0</v>
      </c>
      <c r="D121" s="5">
        <v>0</v>
      </c>
      <c r="E121" s="5" t="s">
        <v>212</v>
      </c>
      <c r="F121" s="5" t="s">
        <v>215</v>
      </c>
    </row>
    <row r="122" spans="1:6" x14ac:dyDescent="0.25">
      <c r="A122" s="5">
        <v>119</v>
      </c>
      <c r="B122" s="5" t="s">
        <v>218</v>
      </c>
      <c r="C122" s="5">
        <v>0</v>
      </c>
      <c r="D122" s="5">
        <v>0</v>
      </c>
      <c r="E122" s="5" t="s">
        <v>212</v>
      </c>
      <c r="F122" s="5" t="s">
        <v>215</v>
      </c>
    </row>
    <row r="123" spans="1:6" x14ac:dyDescent="0.25">
      <c r="A123" s="5">
        <v>120</v>
      </c>
      <c r="B123" s="5" t="s">
        <v>218</v>
      </c>
      <c r="C123" s="5">
        <v>0</v>
      </c>
      <c r="D123" s="5">
        <v>0</v>
      </c>
      <c r="E123" s="5" t="s">
        <v>212</v>
      </c>
      <c r="F123" s="5" t="s">
        <v>215</v>
      </c>
    </row>
    <row r="124" spans="1:6" x14ac:dyDescent="0.25">
      <c r="A124" s="5">
        <v>121</v>
      </c>
      <c r="B124" s="5" t="s">
        <v>218</v>
      </c>
      <c r="C124" s="5">
        <v>0</v>
      </c>
      <c r="D124" s="5">
        <v>0</v>
      </c>
      <c r="E124" s="5" t="s">
        <v>212</v>
      </c>
      <c r="F124" s="5" t="s">
        <v>215</v>
      </c>
    </row>
    <row r="125" spans="1:6" x14ac:dyDescent="0.25">
      <c r="A125" s="5">
        <v>122</v>
      </c>
      <c r="B125" s="5" t="s">
        <v>218</v>
      </c>
      <c r="C125" s="5">
        <v>0</v>
      </c>
      <c r="D125" s="5">
        <v>0</v>
      </c>
      <c r="E125" s="5" t="s">
        <v>212</v>
      </c>
      <c r="F125" s="5" t="s">
        <v>215</v>
      </c>
    </row>
    <row r="126" spans="1:6" x14ac:dyDescent="0.25">
      <c r="A126" s="5">
        <v>123</v>
      </c>
      <c r="B126" s="5" t="s">
        <v>218</v>
      </c>
      <c r="C126" s="5">
        <v>0</v>
      </c>
      <c r="D126" s="5">
        <v>0</v>
      </c>
      <c r="E126" s="5" t="s">
        <v>212</v>
      </c>
      <c r="F126" s="5" t="s">
        <v>215</v>
      </c>
    </row>
    <row r="127" spans="1:6" x14ac:dyDescent="0.25">
      <c r="A127" s="5">
        <v>124</v>
      </c>
      <c r="B127" s="5" t="s">
        <v>218</v>
      </c>
      <c r="C127" s="5">
        <v>0</v>
      </c>
      <c r="D127" s="5">
        <v>0</v>
      </c>
      <c r="E127" s="5" t="s">
        <v>212</v>
      </c>
      <c r="F127" s="5" t="s">
        <v>215</v>
      </c>
    </row>
    <row r="128" spans="1:6" x14ac:dyDescent="0.25">
      <c r="A128" s="5">
        <v>125</v>
      </c>
      <c r="B128" s="5" t="s">
        <v>218</v>
      </c>
      <c r="C128" s="5">
        <v>0</v>
      </c>
      <c r="D128" s="5">
        <v>0</v>
      </c>
      <c r="E128" s="5" t="s">
        <v>212</v>
      </c>
      <c r="F128" s="5" t="s">
        <v>215</v>
      </c>
    </row>
    <row r="129" spans="1:6" x14ac:dyDescent="0.25">
      <c r="A129" s="5">
        <v>126</v>
      </c>
      <c r="B129" s="5" t="s">
        <v>218</v>
      </c>
      <c r="C129" s="5">
        <v>0</v>
      </c>
      <c r="D129" s="5">
        <v>0</v>
      </c>
      <c r="E129" s="5" t="s">
        <v>212</v>
      </c>
      <c r="F129" s="5" t="s">
        <v>215</v>
      </c>
    </row>
    <row r="130" spans="1:6" x14ac:dyDescent="0.25">
      <c r="A130" s="5">
        <v>127</v>
      </c>
      <c r="B130" s="5" t="s">
        <v>218</v>
      </c>
      <c r="C130" s="5">
        <v>0</v>
      </c>
      <c r="D130" s="5">
        <v>0</v>
      </c>
      <c r="E130" s="5" t="s">
        <v>212</v>
      </c>
      <c r="F130" s="5" t="s">
        <v>215</v>
      </c>
    </row>
    <row r="131" spans="1:6" x14ac:dyDescent="0.25">
      <c r="A131" s="5">
        <v>128</v>
      </c>
      <c r="B131" s="5" t="s">
        <v>218</v>
      </c>
      <c r="C131" s="5">
        <v>0</v>
      </c>
      <c r="D131" s="5">
        <v>0</v>
      </c>
      <c r="E131" s="5" t="s">
        <v>212</v>
      </c>
      <c r="F131" s="5" t="s">
        <v>215</v>
      </c>
    </row>
    <row r="132" spans="1:6" x14ac:dyDescent="0.25">
      <c r="A132" s="5">
        <v>129</v>
      </c>
      <c r="B132" s="5" t="s">
        <v>218</v>
      </c>
      <c r="C132" s="5">
        <v>0</v>
      </c>
      <c r="D132" s="5">
        <v>0</v>
      </c>
      <c r="E132" s="5" t="s">
        <v>212</v>
      </c>
      <c r="F132" s="5" t="s">
        <v>215</v>
      </c>
    </row>
    <row r="133" spans="1:6" x14ac:dyDescent="0.25">
      <c r="A133" s="5">
        <v>130</v>
      </c>
      <c r="B133" s="5" t="s">
        <v>218</v>
      </c>
      <c r="C133" s="5">
        <v>0</v>
      </c>
      <c r="D133" s="5">
        <v>0</v>
      </c>
      <c r="E133" s="5" t="s">
        <v>212</v>
      </c>
      <c r="F133" s="5" t="s">
        <v>215</v>
      </c>
    </row>
    <row r="134" spans="1:6" x14ac:dyDescent="0.25">
      <c r="A134" s="5">
        <v>131</v>
      </c>
      <c r="B134" s="5" t="s">
        <v>218</v>
      </c>
      <c r="C134" s="5">
        <v>0</v>
      </c>
      <c r="D134" s="5">
        <v>0</v>
      </c>
      <c r="E134" s="5" t="s">
        <v>212</v>
      </c>
      <c r="F134" s="5" t="s">
        <v>215</v>
      </c>
    </row>
    <row r="135" spans="1:6" x14ac:dyDescent="0.25">
      <c r="A135" s="5">
        <v>132</v>
      </c>
      <c r="B135" s="5" t="s">
        <v>218</v>
      </c>
      <c r="C135" s="5">
        <v>0</v>
      </c>
      <c r="D135" s="5">
        <v>0</v>
      </c>
      <c r="E135" s="5" t="s">
        <v>212</v>
      </c>
      <c r="F135" s="5" t="s">
        <v>215</v>
      </c>
    </row>
    <row r="136" spans="1:6" x14ac:dyDescent="0.25">
      <c r="A136" s="5">
        <v>133</v>
      </c>
      <c r="B136" s="5" t="s">
        <v>218</v>
      </c>
      <c r="C136" s="5">
        <v>0</v>
      </c>
      <c r="D136" s="5">
        <v>0</v>
      </c>
      <c r="E136" s="5" t="s">
        <v>212</v>
      </c>
      <c r="F136" s="5" t="s">
        <v>215</v>
      </c>
    </row>
    <row r="137" spans="1:6" x14ac:dyDescent="0.25">
      <c r="A137" s="5">
        <v>134</v>
      </c>
      <c r="B137" s="5" t="s">
        <v>218</v>
      </c>
      <c r="C137" s="5">
        <v>0</v>
      </c>
      <c r="D137" s="5">
        <v>0</v>
      </c>
      <c r="E137" s="5" t="s">
        <v>212</v>
      </c>
      <c r="F137" s="5" t="s">
        <v>215</v>
      </c>
    </row>
    <row r="138" spans="1:6" x14ac:dyDescent="0.25">
      <c r="A138" s="5">
        <v>135</v>
      </c>
      <c r="B138" s="5" t="s">
        <v>218</v>
      </c>
      <c r="C138" s="5">
        <v>0</v>
      </c>
      <c r="D138" s="5">
        <v>0</v>
      </c>
      <c r="E138" s="5" t="s">
        <v>212</v>
      </c>
      <c r="F138" s="5" t="s">
        <v>215</v>
      </c>
    </row>
    <row r="139" spans="1:6" x14ac:dyDescent="0.25">
      <c r="A139" s="5">
        <v>136</v>
      </c>
      <c r="B139" s="5" t="s">
        <v>218</v>
      </c>
      <c r="C139" s="5">
        <v>0</v>
      </c>
      <c r="D139" s="5">
        <v>0</v>
      </c>
      <c r="E139" s="5" t="s">
        <v>212</v>
      </c>
      <c r="F139" s="5" t="s">
        <v>215</v>
      </c>
    </row>
    <row r="140" spans="1:6" x14ac:dyDescent="0.25">
      <c r="A140" s="5">
        <v>137</v>
      </c>
      <c r="B140" s="5" t="s">
        <v>218</v>
      </c>
      <c r="C140" s="5">
        <v>0</v>
      </c>
      <c r="D140" s="5">
        <v>0</v>
      </c>
      <c r="E140" s="5" t="s">
        <v>212</v>
      </c>
      <c r="F140" s="5" t="s">
        <v>215</v>
      </c>
    </row>
    <row r="141" spans="1:6" x14ac:dyDescent="0.25">
      <c r="A141" s="5">
        <v>138</v>
      </c>
      <c r="B141" s="5" t="s">
        <v>218</v>
      </c>
      <c r="C141" s="5">
        <v>0</v>
      </c>
      <c r="D141" s="5">
        <v>0</v>
      </c>
      <c r="E141" s="5" t="s">
        <v>212</v>
      </c>
      <c r="F141" s="5" t="s">
        <v>215</v>
      </c>
    </row>
    <row r="142" spans="1:6" x14ac:dyDescent="0.25">
      <c r="A142" s="5">
        <v>139</v>
      </c>
      <c r="B142" s="5" t="s">
        <v>218</v>
      </c>
      <c r="C142" s="5">
        <v>0</v>
      </c>
      <c r="D142" s="5">
        <v>0</v>
      </c>
      <c r="E142" s="5" t="s">
        <v>212</v>
      </c>
      <c r="F142" s="5" t="s">
        <v>215</v>
      </c>
    </row>
    <row r="143" spans="1:6" x14ac:dyDescent="0.25">
      <c r="A143" s="5">
        <v>140</v>
      </c>
      <c r="B143" s="5" t="s">
        <v>218</v>
      </c>
      <c r="C143" s="5">
        <v>0</v>
      </c>
      <c r="D143" s="5">
        <v>0</v>
      </c>
      <c r="E143" s="5" t="s">
        <v>212</v>
      </c>
      <c r="F143" s="5" t="s">
        <v>215</v>
      </c>
    </row>
    <row r="144" spans="1:6" x14ac:dyDescent="0.25">
      <c r="A144" s="5">
        <v>141</v>
      </c>
      <c r="B144" s="5" t="s">
        <v>218</v>
      </c>
      <c r="C144" s="5">
        <v>0</v>
      </c>
      <c r="D144" s="5">
        <v>0</v>
      </c>
      <c r="E144" s="5" t="s">
        <v>212</v>
      </c>
      <c r="F144" s="5" t="s">
        <v>215</v>
      </c>
    </row>
    <row r="145" spans="1:6" x14ac:dyDescent="0.25">
      <c r="A145" s="5">
        <v>142</v>
      </c>
      <c r="B145" s="5" t="s">
        <v>218</v>
      </c>
      <c r="C145" s="5">
        <v>0</v>
      </c>
      <c r="D145" s="5">
        <v>0</v>
      </c>
      <c r="E145" s="5" t="s">
        <v>212</v>
      </c>
      <c r="F145" s="5" t="s">
        <v>215</v>
      </c>
    </row>
    <row r="146" spans="1:6" x14ac:dyDescent="0.25">
      <c r="A146" s="5">
        <v>143</v>
      </c>
      <c r="B146" s="5" t="s">
        <v>218</v>
      </c>
      <c r="C146" s="5">
        <v>0</v>
      </c>
      <c r="D146" s="5">
        <v>0</v>
      </c>
      <c r="E146" s="5" t="s">
        <v>212</v>
      </c>
      <c r="F146" s="5" t="s">
        <v>215</v>
      </c>
    </row>
    <row r="147" spans="1:6" x14ac:dyDescent="0.25">
      <c r="A147" s="5">
        <v>144</v>
      </c>
      <c r="B147" s="5" t="s">
        <v>218</v>
      </c>
      <c r="C147" s="5">
        <v>0</v>
      </c>
      <c r="D147" s="5">
        <v>0</v>
      </c>
      <c r="E147" s="5" t="s">
        <v>212</v>
      </c>
      <c r="F147" s="5" t="s">
        <v>215</v>
      </c>
    </row>
    <row r="148" spans="1:6" x14ac:dyDescent="0.25">
      <c r="A148" s="5">
        <v>145</v>
      </c>
      <c r="B148" s="5" t="s">
        <v>218</v>
      </c>
      <c r="C148" s="5">
        <v>0</v>
      </c>
      <c r="D148" s="5">
        <v>0</v>
      </c>
      <c r="E148" s="5" t="s">
        <v>212</v>
      </c>
      <c r="F148" s="5" t="s">
        <v>215</v>
      </c>
    </row>
    <row r="149" spans="1:6" x14ac:dyDescent="0.25">
      <c r="A149" s="5">
        <v>146</v>
      </c>
      <c r="B149" s="5" t="s">
        <v>218</v>
      </c>
      <c r="C149" s="5">
        <v>0</v>
      </c>
      <c r="D149" s="5">
        <v>0</v>
      </c>
      <c r="E149" s="5" t="s">
        <v>212</v>
      </c>
      <c r="F149" s="5" t="s">
        <v>215</v>
      </c>
    </row>
    <row r="150" spans="1:6" x14ac:dyDescent="0.25">
      <c r="A150" s="5">
        <v>147</v>
      </c>
      <c r="B150" s="5" t="s">
        <v>218</v>
      </c>
      <c r="C150" s="5">
        <v>0</v>
      </c>
      <c r="D150" s="5">
        <v>0</v>
      </c>
      <c r="E150" s="5" t="s">
        <v>212</v>
      </c>
      <c r="F150" s="5" t="s">
        <v>215</v>
      </c>
    </row>
    <row r="151" spans="1:6" x14ac:dyDescent="0.25">
      <c r="A151" s="5">
        <v>148</v>
      </c>
      <c r="B151" s="5" t="s">
        <v>218</v>
      </c>
      <c r="C151" s="5">
        <v>0</v>
      </c>
      <c r="D151" s="5">
        <v>0</v>
      </c>
      <c r="E151" s="5" t="s">
        <v>212</v>
      </c>
      <c r="F151" s="5" t="s">
        <v>215</v>
      </c>
    </row>
    <row r="152" spans="1:6" x14ac:dyDescent="0.25">
      <c r="A152" s="5">
        <v>149</v>
      </c>
      <c r="B152" s="5" t="s">
        <v>218</v>
      </c>
      <c r="C152" s="5">
        <v>0</v>
      </c>
      <c r="D152" s="5">
        <v>0</v>
      </c>
      <c r="E152" s="5" t="s">
        <v>212</v>
      </c>
      <c r="F152" s="5" t="s">
        <v>215</v>
      </c>
    </row>
    <row r="153" spans="1:6" x14ac:dyDescent="0.25">
      <c r="A153" s="5">
        <v>150</v>
      </c>
      <c r="B153" s="5" t="s">
        <v>218</v>
      </c>
      <c r="C153" s="5">
        <v>0</v>
      </c>
      <c r="D153" s="5">
        <v>0</v>
      </c>
      <c r="E153" s="5" t="s">
        <v>212</v>
      </c>
      <c r="F153" s="5" t="s">
        <v>215</v>
      </c>
    </row>
    <row r="154" spans="1:6" x14ac:dyDescent="0.25">
      <c r="A154" s="5">
        <v>151</v>
      </c>
      <c r="B154" s="5" t="s">
        <v>218</v>
      </c>
      <c r="C154" s="5">
        <v>0</v>
      </c>
      <c r="D154" s="5">
        <v>0</v>
      </c>
      <c r="E154" s="5" t="s">
        <v>212</v>
      </c>
      <c r="F154" s="5" t="s">
        <v>215</v>
      </c>
    </row>
    <row r="155" spans="1:6" x14ac:dyDescent="0.25">
      <c r="A155" s="5">
        <v>152</v>
      </c>
      <c r="B155" s="5" t="s">
        <v>218</v>
      </c>
      <c r="C155" s="5">
        <v>0</v>
      </c>
      <c r="D155" s="5">
        <v>0</v>
      </c>
      <c r="E155" s="5" t="s">
        <v>212</v>
      </c>
      <c r="F155" s="5" t="s">
        <v>215</v>
      </c>
    </row>
    <row r="156" spans="1:6" x14ac:dyDescent="0.25">
      <c r="A156" s="5">
        <v>153</v>
      </c>
      <c r="B156" s="5" t="s">
        <v>218</v>
      </c>
      <c r="C156" s="5">
        <v>0</v>
      </c>
      <c r="D156" s="5">
        <v>0</v>
      </c>
      <c r="E156" s="5" t="s">
        <v>212</v>
      </c>
      <c r="F156" s="5" t="s">
        <v>215</v>
      </c>
    </row>
    <row r="157" spans="1:6" x14ac:dyDescent="0.25">
      <c r="A157" s="5">
        <v>154</v>
      </c>
      <c r="B157" s="5" t="s">
        <v>218</v>
      </c>
      <c r="C157" s="5">
        <v>0</v>
      </c>
      <c r="D157" s="5">
        <v>0</v>
      </c>
      <c r="E157" s="5" t="s">
        <v>212</v>
      </c>
      <c r="F157" s="5" t="s">
        <v>215</v>
      </c>
    </row>
    <row r="158" spans="1:6" x14ac:dyDescent="0.25">
      <c r="A158" s="5">
        <v>155</v>
      </c>
      <c r="B158" s="5" t="s">
        <v>218</v>
      </c>
      <c r="C158" s="5">
        <v>0</v>
      </c>
      <c r="D158" s="5">
        <v>0</v>
      </c>
      <c r="E158" s="5" t="s">
        <v>212</v>
      </c>
      <c r="F158" s="5" t="s">
        <v>215</v>
      </c>
    </row>
    <row r="159" spans="1:6" x14ac:dyDescent="0.25">
      <c r="A159" s="5">
        <v>156</v>
      </c>
      <c r="B159" s="5" t="s">
        <v>218</v>
      </c>
      <c r="C159" s="5">
        <v>0</v>
      </c>
      <c r="D159" s="5">
        <v>0</v>
      </c>
      <c r="E159" s="5" t="s">
        <v>212</v>
      </c>
      <c r="F159" s="5" t="s">
        <v>215</v>
      </c>
    </row>
    <row r="160" spans="1:6" x14ac:dyDescent="0.25">
      <c r="A160" s="5">
        <v>157</v>
      </c>
      <c r="B160" s="5" t="s">
        <v>218</v>
      </c>
      <c r="C160" s="5">
        <v>0</v>
      </c>
      <c r="D160" s="5">
        <v>0</v>
      </c>
      <c r="E160" s="5" t="s">
        <v>212</v>
      </c>
      <c r="F160" s="5" t="s">
        <v>215</v>
      </c>
    </row>
    <row r="161" spans="1:6" x14ac:dyDescent="0.25">
      <c r="A161" s="5">
        <v>158</v>
      </c>
      <c r="B161" s="5" t="s">
        <v>218</v>
      </c>
      <c r="C161" s="5">
        <v>0</v>
      </c>
      <c r="D161" s="5">
        <v>0</v>
      </c>
      <c r="E161" s="5" t="s">
        <v>212</v>
      </c>
      <c r="F161" s="5" t="s">
        <v>215</v>
      </c>
    </row>
    <row r="162" spans="1:6" x14ac:dyDescent="0.25">
      <c r="A162" s="5">
        <v>159</v>
      </c>
      <c r="B162" s="5" t="s">
        <v>218</v>
      </c>
      <c r="C162" s="5">
        <v>0</v>
      </c>
      <c r="D162" s="5">
        <v>0</v>
      </c>
      <c r="E162" s="5" t="s">
        <v>212</v>
      </c>
      <c r="F162" s="5" t="s">
        <v>215</v>
      </c>
    </row>
    <row r="163" spans="1:6" x14ac:dyDescent="0.25">
      <c r="A163" s="5">
        <v>160</v>
      </c>
      <c r="B163" s="5" t="s">
        <v>218</v>
      </c>
      <c r="C163" s="5">
        <v>0</v>
      </c>
      <c r="D163" s="5">
        <v>0</v>
      </c>
      <c r="E163" s="5" t="s">
        <v>212</v>
      </c>
      <c r="F163" s="5" t="s">
        <v>215</v>
      </c>
    </row>
    <row r="164" spans="1:6" x14ac:dyDescent="0.25">
      <c r="A164" s="5">
        <v>161</v>
      </c>
      <c r="B164" s="5" t="s">
        <v>218</v>
      </c>
      <c r="C164" s="5">
        <v>0</v>
      </c>
      <c r="D164" s="5">
        <v>0</v>
      </c>
      <c r="E164" s="5" t="s">
        <v>212</v>
      </c>
      <c r="F164" s="5" t="s">
        <v>215</v>
      </c>
    </row>
    <row r="165" spans="1:6" x14ac:dyDescent="0.25">
      <c r="A165" s="5">
        <v>162</v>
      </c>
      <c r="B165" s="5" t="s">
        <v>218</v>
      </c>
      <c r="C165" s="5">
        <v>0</v>
      </c>
      <c r="D165" s="5">
        <v>0</v>
      </c>
      <c r="E165" s="5" t="s">
        <v>212</v>
      </c>
      <c r="F165" s="5" t="s">
        <v>215</v>
      </c>
    </row>
    <row r="166" spans="1:6" x14ac:dyDescent="0.25">
      <c r="A166" s="5">
        <v>163</v>
      </c>
      <c r="B166" s="5" t="s">
        <v>218</v>
      </c>
      <c r="C166" s="5">
        <v>0</v>
      </c>
      <c r="D166" s="5">
        <v>0</v>
      </c>
      <c r="E166" s="5" t="s">
        <v>212</v>
      </c>
      <c r="F166" s="5" t="s">
        <v>215</v>
      </c>
    </row>
    <row r="167" spans="1:6" x14ac:dyDescent="0.25">
      <c r="A167" s="5">
        <v>164</v>
      </c>
      <c r="B167" s="5" t="s">
        <v>218</v>
      </c>
      <c r="C167" s="5">
        <v>0</v>
      </c>
      <c r="D167" s="5">
        <v>0</v>
      </c>
      <c r="E167" s="5" t="s">
        <v>212</v>
      </c>
      <c r="F167" s="5" t="s">
        <v>215</v>
      </c>
    </row>
    <row r="168" spans="1:6" x14ac:dyDescent="0.25">
      <c r="A168" s="5">
        <v>165</v>
      </c>
      <c r="B168" s="5" t="s">
        <v>218</v>
      </c>
      <c r="C168" s="5">
        <v>0</v>
      </c>
      <c r="D168" s="5">
        <v>0</v>
      </c>
      <c r="E168" s="5" t="s">
        <v>212</v>
      </c>
      <c r="F168" s="5" t="s">
        <v>215</v>
      </c>
    </row>
    <row r="169" spans="1:6" x14ac:dyDescent="0.25">
      <c r="A169" s="5">
        <v>166</v>
      </c>
      <c r="B169" s="5" t="s">
        <v>218</v>
      </c>
      <c r="C169" s="5">
        <v>0</v>
      </c>
      <c r="D169" s="5">
        <v>0</v>
      </c>
      <c r="E169" s="5" t="s">
        <v>212</v>
      </c>
      <c r="F169" s="5" t="s">
        <v>215</v>
      </c>
    </row>
    <row r="170" spans="1:6" x14ac:dyDescent="0.25">
      <c r="A170" s="5">
        <v>167</v>
      </c>
      <c r="B170" s="5" t="s">
        <v>218</v>
      </c>
      <c r="C170" s="5">
        <v>0</v>
      </c>
      <c r="D170" s="5">
        <v>0</v>
      </c>
      <c r="E170" s="5" t="s">
        <v>212</v>
      </c>
      <c r="F170" s="5" t="s">
        <v>215</v>
      </c>
    </row>
    <row r="171" spans="1:6" x14ac:dyDescent="0.25">
      <c r="A171" s="5">
        <v>168</v>
      </c>
      <c r="B171" s="5" t="s">
        <v>218</v>
      </c>
      <c r="C171" s="5">
        <v>0</v>
      </c>
      <c r="D171" s="5">
        <v>0</v>
      </c>
      <c r="E171" s="5" t="s">
        <v>212</v>
      </c>
      <c r="F171" s="5" t="s">
        <v>215</v>
      </c>
    </row>
    <row r="172" spans="1:6" x14ac:dyDescent="0.25">
      <c r="A172" s="5">
        <v>169</v>
      </c>
      <c r="B172" s="5" t="s">
        <v>218</v>
      </c>
      <c r="C172" s="5">
        <v>0</v>
      </c>
      <c r="D172" s="5">
        <v>0</v>
      </c>
      <c r="E172" s="5" t="s">
        <v>212</v>
      </c>
      <c r="F172" s="5" t="s">
        <v>215</v>
      </c>
    </row>
    <row r="173" spans="1:6" x14ac:dyDescent="0.25">
      <c r="A173" s="5">
        <v>170</v>
      </c>
      <c r="B173" s="5" t="s">
        <v>218</v>
      </c>
      <c r="C173" s="5">
        <v>0</v>
      </c>
      <c r="D173" s="5">
        <v>0</v>
      </c>
      <c r="E173" s="5" t="s">
        <v>212</v>
      </c>
      <c r="F173" s="5" t="s">
        <v>215</v>
      </c>
    </row>
    <row r="174" spans="1:6" x14ac:dyDescent="0.25">
      <c r="A174" s="5">
        <v>171</v>
      </c>
      <c r="B174" s="5" t="s">
        <v>218</v>
      </c>
      <c r="C174" s="5">
        <v>0</v>
      </c>
      <c r="D174" s="5">
        <v>0</v>
      </c>
      <c r="E174" s="5" t="s">
        <v>212</v>
      </c>
      <c r="F174" s="5" t="s">
        <v>215</v>
      </c>
    </row>
    <row r="175" spans="1:6" x14ac:dyDescent="0.25">
      <c r="A175" s="5">
        <v>172</v>
      </c>
      <c r="B175" s="5" t="s">
        <v>218</v>
      </c>
      <c r="C175" s="5">
        <v>0</v>
      </c>
      <c r="D175" s="5">
        <v>0</v>
      </c>
      <c r="E175" s="5" t="s">
        <v>212</v>
      </c>
      <c r="F175" s="5" t="s">
        <v>215</v>
      </c>
    </row>
    <row r="176" spans="1:6" x14ac:dyDescent="0.25">
      <c r="A176" s="5">
        <v>173</v>
      </c>
      <c r="B176" s="5" t="s">
        <v>218</v>
      </c>
      <c r="C176" s="5">
        <v>0</v>
      </c>
      <c r="D176" s="5">
        <v>0</v>
      </c>
      <c r="E176" s="5" t="s">
        <v>212</v>
      </c>
      <c r="F176" s="5" t="s">
        <v>215</v>
      </c>
    </row>
    <row r="177" spans="1:6" x14ac:dyDescent="0.25">
      <c r="A177" s="5">
        <v>174</v>
      </c>
      <c r="B177" s="5" t="s">
        <v>218</v>
      </c>
      <c r="C177" s="5">
        <v>0</v>
      </c>
      <c r="D177" s="5">
        <v>0</v>
      </c>
      <c r="E177" s="5" t="s">
        <v>212</v>
      </c>
      <c r="F177" s="5" t="s">
        <v>215</v>
      </c>
    </row>
    <row r="178" spans="1:6" x14ac:dyDescent="0.25">
      <c r="A178" s="5">
        <v>175</v>
      </c>
      <c r="B178" s="5" t="s">
        <v>218</v>
      </c>
      <c r="C178" s="5">
        <v>0</v>
      </c>
      <c r="D178" s="5">
        <v>0</v>
      </c>
      <c r="E178" s="5" t="s">
        <v>212</v>
      </c>
      <c r="F178" s="5" t="s">
        <v>215</v>
      </c>
    </row>
    <row r="179" spans="1:6" x14ac:dyDescent="0.25">
      <c r="A179" s="5">
        <v>176</v>
      </c>
      <c r="B179" s="5" t="s">
        <v>218</v>
      </c>
      <c r="C179" s="5">
        <v>0</v>
      </c>
      <c r="D179" s="5">
        <v>0</v>
      </c>
      <c r="E179" s="5" t="s">
        <v>212</v>
      </c>
      <c r="F179" s="5" t="s">
        <v>215</v>
      </c>
    </row>
    <row r="180" spans="1:6" x14ac:dyDescent="0.25">
      <c r="A180" s="5">
        <v>177</v>
      </c>
      <c r="B180" s="5" t="s">
        <v>218</v>
      </c>
      <c r="C180" s="5">
        <v>0</v>
      </c>
      <c r="D180" s="5">
        <v>0</v>
      </c>
      <c r="E180" s="5" t="s">
        <v>212</v>
      </c>
      <c r="F180" s="5" t="s">
        <v>215</v>
      </c>
    </row>
    <row r="181" spans="1:6" x14ac:dyDescent="0.25">
      <c r="A181" s="5">
        <v>178</v>
      </c>
      <c r="B181" s="5" t="s">
        <v>218</v>
      </c>
      <c r="C181" s="5">
        <v>0</v>
      </c>
      <c r="D181" s="5">
        <v>0</v>
      </c>
      <c r="E181" s="5" t="s">
        <v>212</v>
      </c>
      <c r="F181" s="5" t="s">
        <v>215</v>
      </c>
    </row>
    <row r="182" spans="1:6" x14ac:dyDescent="0.25">
      <c r="A182" s="5">
        <v>179</v>
      </c>
      <c r="B182" s="5" t="s">
        <v>218</v>
      </c>
      <c r="C182" s="5">
        <v>0</v>
      </c>
      <c r="D182" s="5">
        <v>0</v>
      </c>
      <c r="E182" s="5" t="s">
        <v>212</v>
      </c>
      <c r="F182" s="5" t="s">
        <v>215</v>
      </c>
    </row>
    <row r="183" spans="1:6" x14ac:dyDescent="0.25">
      <c r="A183" s="5">
        <v>180</v>
      </c>
      <c r="B183" s="5" t="s">
        <v>218</v>
      </c>
      <c r="C183" s="5">
        <v>0</v>
      </c>
      <c r="D183" s="5">
        <v>0</v>
      </c>
      <c r="E183" s="5" t="s">
        <v>212</v>
      </c>
      <c r="F183" s="5" t="s">
        <v>215</v>
      </c>
    </row>
    <row r="184" spans="1:6" x14ac:dyDescent="0.25">
      <c r="A184" s="5">
        <v>181</v>
      </c>
      <c r="B184" s="5" t="s">
        <v>218</v>
      </c>
      <c r="C184" s="5">
        <v>0</v>
      </c>
      <c r="D184" s="5">
        <v>0</v>
      </c>
      <c r="E184" s="5" t="s">
        <v>212</v>
      </c>
      <c r="F184" s="5" t="s">
        <v>215</v>
      </c>
    </row>
    <row r="185" spans="1:6" x14ac:dyDescent="0.25">
      <c r="A185" s="5">
        <v>182</v>
      </c>
      <c r="B185" s="5" t="s">
        <v>218</v>
      </c>
      <c r="C185" s="5">
        <v>0</v>
      </c>
      <c r="D185" s="5">
        <v>0</v>
      </c>
      <c r="E185" s="5" t="s">
        <v>212</v>
      </c>
      <c r="F185" s="5" t="s">
        <v>215</v>
      </c>
    </row>
    <row r="186" spans="1:6" x14ac:dyDescent="0.25">
      <c r="A186" s="5">
        <v>183</v>
      </c>
      <c r="B186" s="5" t="s">
        <v>218</v>
      </c>
      <c r="C186" s="5">
        <v>0</v>
      </c>
      <c r="D186" s="5">
        <v>0</v>
      </c>
      <c r="E186" s="5" t="s">
        <v>212</v>
      </c>
      <c r="F186" s="5" t="s">
        <v>215</v>
      </c>
    </row>
    <row r="187" spans="1:6" x14ac:dyDescent="0.25">
      <c r="A187" s="5">
        <v>184</v>
      </c>
      <c r="B187" s="5" t="s">
        <v>218</v>
      </c>
      <c r="C187" s="5">
        <v>0</v>
      </c>
      <c r="D187" s="5">
        <v>0</v>
      </c>
      <c r="E187" s="5" t="s">
        <v>212</v>
      </c>
      <c r="F187" s="5" t="s">
        <v>215</v>
      </c>
    </row>
    <row r="188" spans="1:6" x14ac:dyDescent="0.25">
      <c r="A188" s="5">
        <v>185</v>
      </c>
      <c r="B188" s="5" t="s">
        <v>218</v>
      </c>
      <c r="C188" s="5">
        <v>0</v>
      </c>
      <c r="D188" s="5">
        <v>0</v>
      </c>
      <c r="E188" s="5" t="s">
        <v>212</v>
      </c>
      <c r="F188" s="5" t="s">
        <v>215</v>
      </c>
    </row>
    <row r="189" spans="1:6" x14ac:dyDescent="0.25">
      <c r="A189" s="5">
        <v>186</v>
      </c>
      <c r="B189" s="5" t="s">
        <v>218</v>
      </c>
      <c r="C189" s="5">
        <v>0</v>
      </c>
      <c r="D189" s="5">
        <v>0</v>
      </c>
      <c r="E189" s="5" t="s">
        <v>212</v>
      </c>
      <c r="F189" s="5" t="s">
        <v>215</v>
      </c>
    </row>
    <row r="190" spans="1:6" x14ac:dyDescent="0.25">
      <c r="A190" s="5">
        <v>187</v>
      </c>
      <c r="B190" s="5" t="s">
        <v>218</v>
      </c>
      <c r="C190" s="5">
        <v>0</v>
      </c>
      <c r="D190" s="5">
        <v>0</v>
      </c>
      <c r="E190" s="5" t="s">
        <v>212</v>
      </c>
      <c r="F190" s="5" t="s">
        <v>215</v>
      </c>
    </row>
    <row r="191" spans="1:6" x14ac:dyDescent="0.25">
      <c r="A191" s="5">
        <v>188</v>
      </c>
      <c r="B191" s="5" t="s">
        <v>218</v>
      </c>
      <c r="C191" s="5">
        <v>0</v>
      </c>
      <c r="D191" s="5">
        <v>0</v>
      </c>
      <c r="E191" s="5" t="s">
        <v>212</v>
      </c>
      <c r="F191" s="5" t="s">
        <v>215</v>
      </c>
    </row>
    <row r="192" spans="1:6" x14ac:dyDescent="0.25">
      <c r="A192" s="5">
        <v>189</v>
      </c>
      <c r="B192" s="5" t="s">
        <v>218</v>
      </c>
      <c r="C192" s="5">
        <v>0</v>
      </c>
      <c r="D192" s="5">
        <v>0</v>
      </c>
      <c r="E192" s="5" t="s">
        <v>212</v>
      </c>
      <c r="F192" s="5" t="s">
        <v>215</v>
      </c>
    </row>
    <row r="193" spans="1:6" x14ac:dyDescent="0.25">
      <c r="A193" s="5">
        <v>190</v>
      </c>
      <c r="B193" s="5" t="s">
        <v>218</v>
      </c>
      <c r="C193" s="5">
        <v>0</v>
      </c>
      <c r="D193" s="5">
        <v>0</v>
      </c>
      <c r="E193" s="5" t="s">
        <v>212</v>
      </c>
      <c r="F193" s="5" t="s">
        <v>215</v>
      </c>
    </row>
    <row r="194" spans="1:6" x14ac:dyDescent="0.25">
      <c r="A194" s="5">
        <v>191</v>
      </c>
      <c r="B194" s="5" t="s">
        <v>218</v>
      </c>
      <c r="C194" s="5">
        <v>0</v>
      </c>
      <c r="D194" s="5">
        <v>0</v>
      </c>
      <c r="E194" s="5" t="s">
        <v>212</v>
      </c>
      <c r="F194" s="5" t="s">
        <v>215</v>
      </c>
    </row>
    <row r="195" spans="1:6" x14ac:dyDescent="0.25">
      <c r="A195" s="5">
        <v>192</v>
      </c>
      <c r="B195" s="5" t="s">
        <v>218</v>
      </c>
      <c r="C195" s="5">
        <v>0</v>
      </c>
      <c r="D195" s="5">
        <v>0</v>
      </c>
      <c r="E195" s="5" t="s">
        <v>212</v>
      </c>
      <c r="F195" s="5" t="s">
        <v>215</v>
      </c>
    </row>
    <row r="196" spans="1:6" x14ac:dyDescent="0.25">
      <c r="A196" s="5">
        <v>193</v>
      </c>
      <c r="B196" s="5" t="s">
        <v>218</v>
      </c>
      <c r="C196" s="5">
        <v>0</v>
      </c>
      <c r="D196" s="5">
        <v>0</v>
      </c>
      <c r="E196" s="5" t="s">
        <v>212</v>
      </c>
      <c r="F196" s="5" t="s">
        <v>215</v>
      </c>
    </row>
    <row r="197" spans="1:6" x14ac:dyDescent="0.25">
      <c r="A197" s="5">
        <v>194</v>
      </c>
      <c r="B197" s="5" t="s">
        <v>218</v>
      </c>
      <c r="C197" s="5">
        <v>0</v>
      </c>
      <c r="D197" s="5">
        <v>0</v>
      </c>
      <c r="E197" s="5" t="s">
        <v>212</v>
      </c>
      <c r="F197" s="5" t="s">
        <v>215</v>
      </c>
    </row>
    <row r="198" spans="1:6" x14ac:dyDescent="0.25">
      <c r="A198" s="5">
        <v>195</v>
      </c>
      <c r="B198" s="5" t="s">
        <v>218</v>
      </c>
      <c r="C198" s="5">
        <v>0</v>
      </c>
      <c r="D198" s="5">
        <v>0</v>
      </c>
      <c r="E198" s="5" t="s">
        <v>212</v>
      </c>
      <c r="F198" s="5" t="s">
        <v>215</v>
      </c>
    </row>
    <row r="199" spans="1:6" x14ac:dyDescent="0.25">
      <c r="A199" s="5">
        <v>196</v>
      </c>
      <c r="B199" s="5" t="s">
        <v>218</v>
      </c>
      <c r="C199" s="5">
        <v>0</v>
      </c>
      <c r="D199" s="5">
        <v>0</v>
      </c>
      <c r="E199" s="5" t="s">
        <v>212</v>
      </c>
      <c r="F199" s="5" t="s">
        <v>215</v>
      </c>
    </row>
    <row r="200" spans="1:6" x14ac:dyDescent="0.25">
      <c r="A200" s="5">
        <v>197</v>
      </c>
      <c r="B200" s="5" t="s">
        <v>218</v>
      </c>
      <c r="C200" s="5">
        <v>0</v>
      </c>
      <c r="D200" s="5">
        <v>0</v>
      </c>
      <c r="E200" s="5" t="s">
        <v>212</v>
      </c>
      <c r="F200" s="5" t="s">
        <v>215</v>
      </c>
    </row>
    <row r="201" spans="1:6" x14ac:dyDescent="0.25">
      <c r="A201" s="5">
        <v>198</v>
      </c>
      <c r="B201" s="5" t="s">
        <v>218</v>
      </c>
      <c r="C201" s="5">
        <v>0</v>
      </c>
      <c r="D201" s="5">
        <v>0</v>
      </c>
      <c r="E201" s="5" t="s">
        <v>212</v>
      </c>
      <c r="F201" s="5" t="s">
        <v>215</v>
      </c>
    </row>
    <row r="202" spans="1:6" x14ac:dyDescent="0.25">
      <c r="A202" s="5">
        <v>199</v>
      </c>
      <c r="B202" s="5" t="s">
        <v>218</v>
      </c>
      <c r="C202" s="5">
        <v>0</v>
      </c>
      <c r="D202" s="5">
        <v>0</v>
      </c>
      <c r="E202" s="5" t="s">
        <v>212</v>
      </c>
      <c r="F202" s="5" t="s">
        <v>215</v>
      </c>
    </row>
    <row r="203" spans="1:6" x14ac:dyDescent="0.25">
      <c r="A203" s="5">
        <v>200</v>
      </c>
      <c r="B203" s="5" t="s">
        <v>218</v>
      </c>
      <c r="C203" s="5">
        <v>0</v>
      </c>
      <c r="D203" s="5">
        <v>0</v>
      </c>
      <c r="E203" s="5" t="s">
        <v>212</v>
      </c>
      <c r="F203" s="5" t="s">
        <v>215</v>
      </c>
    </row>
    <row r="204" spans="1:6" x14ac:dyDescent="0.25">
      <c r="A204" s="5">
        <v>201</v>
      </c>
      <c r="B204" s="5" t="s">
        <v>218</v>
      </c>
      <c r="C204" s="5">
        <v>0</v>
      </c>
      <c r="D204" s="5">
        <v>0</v>
      </c>
      <c r="E204" s="5" t="s">
        <v>212</v>
      </c>
      <c r="F204" s="5" t="s">
        <v>215</v>
      </c>
    </row>
    <row r="205" spans="1:6" x14ac:dyDescent="0.25">
      <c r="A205" s="5">
        <v>202</v>
      </c>
      <c r="B205" s="5" t="s">
        <v>218</v>
      </c>
      <c r="C205" s="5">
        <v>0</v>
      </c>
      <c r="D205" s="5">
        <v>0</v>
      </c>
      <c r="E205" s="5" t="s">
        <v>212</v>
      </c>
      <c r="F205" s="5" t="s">
        <v>215</v>
      </c>
    </row>
    <row r="206" spans="1:6" x14ac:dyDescent="0.25">
      <c r="A206" s="5">
        <v>203</v>
      </c>
      <c r="B206" s="5" t="s">
        <v>218</v>
      </c>
      <c r="C206" s="5">
        <v>0</v>
      </c>
      <c r="D206" s="5">
        <v>0</v>
      </c>
      <c r="E206" s="5" t="s">
        <v>212</v>
      </c>
      <c r="F206" s="5" t="s">
        <v>215</v>
      </c>
    </row>
    <row r="207" spans="1:6" x14ac:dyDescent="0.25">
      <c r="A207" s="5">
        <v>204</v>
      </c>
      <c r="B207" s="5" t="s">
        <v>218</v>
      </c>
      <c r="C207" s="5">
        <v>0</v>
      </c>
      <c r="D207" s="5">
        <v>0</v>
      </c>
      <c r="E207" s="5" t="s">
        <v>212</v>
      </c>
      <c r="F207" s="5" t="s">
        <v>215</v>
      </c>
    </row>
    <row r="208" spans="1:6" x14ac:dyDescent="0.25">
      <c r="A208" s="5">
        <v>205</v>
      </c>
      <c r="B208" s="5" t="s">
        <v>218</v>
      </c>
      <c r="C208" s="5">
        <v>0</v>
      </c>
      <c r="D208" s="5">
        <v>0</v>
      </c>
      <c r="E208" s="5" t="s">
        <v>212</v>
      </c>
      <c r="F208" s="5" t="s">
        <v>215</v>
      </c>
    </row>
    <row r="209" spans="1:6" x14ac:dyDescent="0.25">
      <c r="A209" s="5">
        <v>206</v>
      </c>
      <c r="B209" s="5" t="s">
        <v>218</v>
      </c>
      <c r="C209" s="5">
        <v>0</v>
      </c>
      <c r="D209" s="5">
        <v>0</v>
      </c>
      <c r="E209" s="5" t="s">
        <v>212</v>
      </c>
      <c r="F209" s="5" t="s">
        <v>215</v>
      </c>
    </row>
    <row r="210" spans="1:6" x14ac:dyDescent="0.25">
      <c r="A210" s="5">
        <v>207</v>
      </c>
      <c r="B210" s="5" t="s">
        <v>218</v>
      </c>
      <c r="C210" s="5">
        <v>0</v>
      </c>
      <c r="D210" s="5">
        <v>0</v>
      </c>
      <c r="E210" s="5" t="s">
        <v>212</v>
      </c>
      <c r="F210" s="5" t="s">
        <v>215</v>
      </c>
    </row>
    <row r="211" spans="1:6" x14ac:dyDescent="0.25">
      <c r="A211" s="5">
        <v>208</v>
      </c>
      <c r="B211" s="5" t="s">
        <v>218</v>
      </c>
      <c r="C211" s="5">
        <v>0</v>
      </c>
      <c r="D211" s="5">
        <v>0</v>
      </c>
      <c r="E211" s="5" t="s">
        <v>212</v>
      </c>
      <c r="F211" s="5" t="s">
        <v>215</v>
      </c>
    </row>
    <row r="212" spans="1:6" x14ac:dyDescent="0.25">
      <c r="A212" s="5">
        <v>209</v>
      </c>
      <c r="B212" s="5" t="s">
        <v>218</v>
      </c>
      <c r="C212" s="5">
        <v>0</v>
      </c>
      <c r="D212" s="5">
        <v>0</v>
      </c>
      <c r="E212" s="5" t="s">
        <v>212</v>
      </c>
      <c r="F212" s="5" t="s">
        <v>215</v>
      </c>
    </row>
    <row r="213" spans="1:6" x14ac:dyDescent="0.25">
      <c r="A213" s="5">
        <v>210</v>
      </c>
      <c r="B213" s="5" t="s">
        <v>218</v>
      </c>
      <c r="C213" s="5">
        <v>0</v>
      </c>
      <c r="D213" s="5">
        <v>0</v>
      </c>
      <c r="E213" s="5" t="s">
        <v>212</v>
      </c>
      <c r="F213" s="5" t="s">
        <v>215</v>
      </c>
    </row>
    <row r="214" spans="1:6" x14ac:dyDescent="0.25">
      <c r="A214" s="5">
        <v>211</v>
      </c>
      <c r="B214" s="5" t="s">
        <v>218</v>
      </c>
      <c r="C214" s="5">
        <v>0</v>
      </c>
      <c r="D214" s="5">
        <v>0</v>
      </c>
      <c r="E214" s="5" t="s">
        <v>212</v>
      </c>
      <c r="F214" s="5" t="s">
        <v>215</v>
      </c>
    </row>
    <row r="215" spans="1:6" x14ac:dyDescent="0.25">
      <c r="A215" s="5">
        <v>212</v>
      </c>
      <c r="B215" s="5" t="s">
        <v>218</v>
      </c>
      <c r="C215" s="5">
        <v>0</v>
      </c>
      <c r="D215" s="5">
        <v>0</v>
      </c>
      <c r="E215" s="5" t="s">
        <v>212</v>
      </c>
      <c r="F215" s="5" t="s">
        <v>215</v>
      </c>
    </row>
    <row r="216" spans="1:6" x14ac:dyDescent="0.25">
      <c r="A216" s="5">
        <v>213</v>
      </c>
      <c r="B216" s="5" t="s">
        <v>218</v>
      </c>
      <c r="C216" s="5">
        <v>0</v>
      </c>
      <c r="D216" s="5">
        <v>0</v>
      </c>
      <c r="E216" s="5" t="s">
        <v>212</v>
      </c>
      <c r="F216" s="5" t="s">
        <v>215</v>
      </c>
    </row>
    <row r="217" spans="1:6" x14ac:dyDescent="0.25">
      <c r="A217" s="5">
        <v>214</v>
      </c>
      <c r="B217" s="5" t="s">
        <v>218</v>
      </c>
      <c r="C217" s="5">
        <v>0</v>
      </c>
      <c r="D217" s="5">
        <v>0</v>
      </c>
      <c r="E217" s="5" t="s">
        <v>212</v>
      </c>
      <c r="F217" s="5" t="s">
        <v>215</v>
      </c>
    </row>
    <row r="218" spans="1:6" x14ac:dyDescent="0.25">
      <c r="A218" s="5">
        <v>215</v>
      </c>
      <c r="B218" s="5" t="s">
        <v>218</v>
      </c>
      <c r="C218" s="5">
        <v>0</v>
      </c>
      <c r="D218" s="5">
        <v>0</v>
      </c>
      <c r="E218" s="5" t="s">
        <v>212</v>
      </c>
      <c r="F218" s="5" t="s">
        <v>215</v>
      </c>
    </row>
    <row r="219" spans="1:6" x14ac:dyDescent="0.25">
      <c r="A219" s="5">
        <v>216</v>
      </c>
      <c r="B219" s="5" t="s">
        <v>218</v>
      </c>
      <c r="C219" s="5">
        <v>0</v>
      </c>
      <c r="D219" s="5">
        <v>0</v>
      </c>
      <c r="E219" s="5" t="s">
        <v>212</v>
      </c>
      <c r="F219" s="5" t="s">
        <v>215</v>
      </c>
    </row>
    <row r="220" spans="1:6" x14ac:dyDescent="0.25">
      <c r="A220" s="5">
        <v>217</v>
      </c>
      <c r="B220" s="5" t="s">
        <v>218</v>
      </c>
      <c r="C220" s="5">
        <v>0</v>
      </c>
      <c r="D220" s="5">
        <v>0</v>
      </c>
      <c r="E220" s="5" t="s">
        <v>212</v>
      </c>
      <c r="F220" s="5" t="s">
        <v>215</v>
      </c>
    </row>
    <row r="221" spans="1:6" x14ac:dyDescent="0.25">
      <c r="A221" s="5">
        <v>218</v>
      </c>
      <c r="B221" s="5" t="s">
        <v>218</v>
      </c>
      <c r="C221" s="5">
        <v>0</v>
      </c>
      <c r="D221" s="5">
        <v>0</v>
      </c>
      <c r="E221" s="5" t="s">
        <v>212</v>
      </c>
      <c r="F221" s="5" t="s">
        <v>215</v>
      </c>
    </row>
    <row r="222" spans="1:6" x14ac:dyDescent="0.25">
      <c r="A222" s="5">
        <v>219</v>
      </c>
      <c r="B222" s="5" t="s">
        <v>218</v>
      </c>
      <c r="C222" s="5">
        <v>0</v>
      </c>
      <c r="D222" s="5">
        <v>0</v>
      </c>
      <c r="E222" s="5" t="s">
        <v>212</v>
      </c>
      <c r="F222" s="5" t="s">
        <v>215</v>
      </c>
    </row>
    <row r="223" spans="1:6" x14ac:dyDescent="0.25">
      <c r="A223" s="5">
        <v>220</v>
      </c>
      <c r="B223" s="5" t="s">
        <v>218</v>
      </c>
      <c r="C223" s="5">
        <v>0</v>
      </c>
      <c r="D223" s="5">
        <v>0</v>
      </c>
      <c r="E223" s="5" t="s">
        <v>212</v>
      </c>
      <c r="F223" s="5" t="s">
        <v>215</v>
      </c>
    </row>
    <row r="224" spans="1:6" x14ac:dyDescent="0.25">
      <c r="A224" s="5">
        <v>221</v>
      </c>
      <c r="B224" s="5" t="s">
        <v>218</v>
      </c>
      <c r="C224" s="5">
        <v>0</v>
      </c>
      <c r="D224" s="5">
        <v>0</v>
      </c>
      <c r="E224" s="5" t="s">
        <v>212</v>
      </c>
      <c r="F224" s="5" t="s">
        <v>215</v>
      </c>
    </row>
    <row r="225" spans="1:6" x14ac:dyDescent="0.25">
      <c r="A225" s="5">
        <v>222</v>
      </c>
      <c r="B225" s="5" t="s">
        <v>218</v>
      </c>
      <c r="C225" s="5">
        <v>0</v>
      </c>
      <c r="D225" s="5">
        <v>0</v>
      </c>
      <c r="E225" s="5" t="s">
        <v>212</v>
      </c>
      <c r="F225" s="5" t="s">
        <v>215</v>
      </c>
    </row>
    <row r="226" spans="1:6" x14ac:dyDescent="0.25">
      <c r="A226" s="5">
        <v>223</v>
      </c>
      <c r="B226" s="5" t="s">
        <v>218</v>
      </c>
      <c r="C226" s="5">
        <v>0</v>
      </c>
      <c r="D226" s="5">
        <v>0</v>
      </c>
      <c r="E226" s="5" t="s">
        <v>212</v>
      </c>
      <c r="F226" s="5" t="s">
        <v>215</v>
      </c>
    </row>
    <row r="227" spans="1:6" x14ac:dyDescent="0.25">
      <c r="A227" s="5">
        <v>224</v>
      </c>
      <c r="B227" s="5" t="s">
        <v>218</v>
      </c>
      <c r="C227" s="5">
        <v>0</v>
      </c>
      <c r="D227" s="5">
        <v>0</v>
      </c>
      <c r="E227" s="5" t="s">
        <v>212</v>
      </c>
      <c r="F227" s="5" t="s">
        <v>215</v>
      </c>
    </row>
    <row r="228" spans="1:6" x14ac:dyDescent="0.25">
      <c r="A228" s="5">
        <v>225</v>
      </c>
      <c r="B228" s="5" t="s">
        <v>218</v>
      </c>
      <c r="C228" s="5">
        <v>0</v>
      </c>
      <c r="D228" s="5">
        <v>0</v>
      </c>
      <c r="E228" s="5" t="s">
        <v>212</v>
      </c>
      <c r="F228" s="5" t="s">
        <v>215</v>
      </c>
    </row>
    <row r="229" spans="1:6" x14ac:dyDescent="0.25">
      <c r="A229" s="5">
        <v>226</v>
      </c>
      <c r="B229" s="5" t="s">
        <v>218</v>
      </c>
      <c r="C229" s="5">
        <v>0</v>
      </c>
      <c r="D229" s="5">
        <v>0</v>
      </c>
      <c r="E229" s="5" t="s">
        <v>212</v>
      </c>
      <c r="F229" s="5" t="s">
        <v>215</v>
      </c>
    </row>
    <row r="230" spans="1:6" x14ac:dyDescent="0.25">
      <c r="A230" s="5">
        <v>227</v>
      </c>
      <c r="B230" s="5" t="s">
        <v>795</v>
      </c>
      <c r="C230" s="5">
        <v>0</v>
      </c>
      <c r="D230" s="5">
        <v>0</v>
      </c>
      <c r="E230" s="5" t="s">
        <v>212</v>
      </c>
      <c r="F230" s="5" t="s">
        <v>215</v>
      </c>
    </row>
    <row r="231" spans="1:6" x14ac:dyDescent="0.25">
      <c r="A231" s="5">
        <v>228</v>
      </c>
      <c r="B231" s="5" t="s">
        <v>795</v>
      </c>
      <c r="C231" s="5">
        <v>0</v>
      </c>
      <c r="D231" s="5">
        <v>0</v>
      </c>
      <c r="E231" s="5" t="s">
        <v>212</v>
      </c>
      <c r="F231" s="5" t="s">
        <v>215</v>
      </c>
    </row>
    <row r="232" spans="1:6" x14ac:dyDescent="0.25">
      <c r="A232" s="5">
        <v>229</v>
      </c>
      <c r="B232" s="5" t="s">
        <v>795</v>
      </c>
      <c r="C232" s="5">
        <v>0</v>
      </c>
      <c r="D232" s="5">
        <v>0</v>
      </c>
      <c r="E232" s="5" t="s">
        <v>212</v>
      </c>
      <c r="F232" s="5" t="s">
        <v>215</v>
      </c>
    </row>
    <row r="233" spans="1:6" x14ac:dyDescent="0.25">
      <c r="A233" s="5">
        <v>230</v>
      </c>
      <c r="B233" s="5" t="s">
        <v>795</v>
      </c>
      <c r="C233" s="5">
        <v>0</v>
      </c>
      <c r="D233" s="5">
        <v>0</v>
      </c>
      <c r="E233" s="5" t="s">
        <v>212</v>
      </c>
      <c r="F233" s="5" t="s">
        <v>215</v>
      </c>
    </row>
    <row r="234" spans="1:6" x14ac:dyDescent="0.25">
      <c r="A234" s="5">
        <v>231</v>
      </c>
      <c r="B234" s="5" t="s">
        <v>795</v>
      </c>
      <c r="C234" s="5">
        <v>0</v>
      </c>
      <c r="D234" s="5">
        <v>0</v>
      </c>
      <c r="E234" s="5" t="s">
        <v>212</v>
      </c>
      <c r="F234" s="5" t="s">
        <v>215</v>
      </c>
    </row>
    <row r="235" spans="1:6" x14ac:dyDescent="0.25">
      <c r="A235" s="5">
        <v>232</v>
      </c>
      <c r="B235" s="5" t="s">
        <v>795</v>
      </c>
      <c r="C235" s="5">
        <v>0</v>
      </c>
      <c r="D235" s="5">
        <v>0</v>
      </c>
      <c r="E235" s="5" t="s">
        <v>212</v>
      </c>
      <c r="F235" s="5" t="s">
        <v>215</v>
      </c>
    </row>
    <row r="236" spans="1:6" x14ac:dyDescent="0.25">
      <c r="A236" s="5">
        <v>233</v>
      </c>
      <c r="B236" s="5" t="s">
        <v>795</v>
      </c>
      <c r="C236" s="5">
        <v>0</v>
      </c>
      <c r="D236" s="5">
        <v>0</v>
      </c>
      <c r="E236" s="5" t="s">
        <v>212</v>
      </c>
      <c r="F236" s="5" t="s">
        <v>215</v>
      </c>
    </row>
    <row r="237" spans="1:6" x14ac:dyDescent="0.25">
      <c r="A237" s="5">
        <v>234</v>
      </c>
      <c r="B237" s="5" t="s">
        <v>795</v>
      </c>
      <c r="C237" s="5">
        <v>0</v>
      </c>
      <c r="D237" s="5">
        <v>0</v>
      </c>
      <c r="E237" s="5" t="s">
        <v>212</v>
      </c>
      <c r="F237" s="5" t="s">
        <v>215</v>
      </c>
    </row>
    <row r="238" spans="1:6" x14ac:dyDescent="0.25">
      <c r="A238" s="5">
        <v>235</v>
      </c>
      <c r="B238" s="5" t="s">
        <v>795</v>
      </c>
      <c r="C238" s="5">
        <v>0</v>
      </c>
      <c r="D238" s="5">
        <v>0</v>
      </c>
      <c r="E238" s="5" t="s">
        <v>212</v>
      </c>
      <c r="F238" s="5" t="s">
        <v>215</v>
      </c>
    </row>
    <row r="239" spans="1:6" x14ac:dyDescent="0.25">
      <c r="A239" s="5">
        <v>236</v>
      </c>
      <c r="B239" s="5" t="s">
        <v>795</v>
      </c>
      <c r="C239" s="5">
        <v>0</v>
      </c>
      <c r="D239" s="5">
        <v>0</v>
      </c>
      <c r="E239" s="5" t="s">
        <v>212</v>
      </c>
      <c r="F239" s="5" t="s">
        <v>215</v>
      </c>
    </row>
    <row r="240" spans="1:6" x14ac:dyDescent="0.25">
      <c r="A240" s="5">
        <v>237</v>
      </c>
      <c r="B240" s="5" t="s">
        <v>795</v>
      </c>
      <c r="C240" s="5">
        <v>0</v>
      </c>
      <c r="D240" s="5">
        <v>0</v>
      </c>
      <c r="E240" s="5" t="s">
        <v>212</v>
      </c>
      <c r="F240"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0"/>
  <sheetViews>
    <sheetView topLeftCell="A3" workbookViewId="0">
      <selection activeCell="A4" sqref="A4"/>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0</v>
      </c>
      <c r="D18" s="5">
        <v>0</v>
      </c>
      <c r="E18" s="5" t="s">
        <v>212</v>
      </c>
      <c r="F18" s="5" t="s">
        <v>215</v>
      </c>
    </row>
    <row r="19" spans="1:6" x14ac:dyDescent="0.25">
      <c r="A19" s="5">
        <v>16</v>
      </c>
      <c r="B19" s="5" t="s">
        <v>219</v>
      </c>
      <c r="C19" s="5">
        <v>0</v>
      </c>
      <c r="D19" s="5">
        <v>0</v>
      </c>
      <c r="E19" s="5" t="s">
        <v>212</v>
      </c>
      <c r="F19" s="5" t="s">
        <v>215</v>
      </c>
    </row>
    <row r="20" spans="1:6" x14ac:dyDescent="0.25">
      <c r="A20" s="5">
        <v>17</v>
      </c>
      <c r="B20" s="5" t="s">
        <v>219</v>
      </c>
      <c r="C20" s="5">
        <v>0</v>
      </c>
      <c r="D20" s="5">
        <v>0</v>
      </c>
      <c r="E20" s="5" t="s">
        <v>212</v>
      </c>
      <c r="F20" s="5" t="s">
        <v>215</v>
      </c>
    </row>
    <row r="21" spans="1:6" x14ac:dyDescent="0.25">
      <c r="A21" s="5">
        <v>18</v>
      </c>
      <c r="B21" s="5" t="s">
        <v>219</v>
      </c>
      <c r="C21" s="5">
        <v>0</v>
      </c>
      <c r="D21" s="5">
        <v>0</v>
      </c>
      <c r="E21" s="5" t="s">
        <v>212</v>
      </c>
      <c r="F21" s="5" t="s">
        <v>215</v>
      </c>
    </row>
    <row r="22" spans="1:6" x14ac:dyDescent="0.25">
      <c r="A22" s="5">
        <v>19</v>
      </c>
      <c r="B22" s="5" t="s">
        <v>219</v>
      </c>
      <c r="C22" s="5">
        <v>0</v>
      </c>
      <c r="D22" s="5">
        <v>0</v>
      </c>
      <c r="E22" s="5" t="s">
        <v>212</v>
      </c>
      <c r="F22" s="5" t="s">
        <v>215</v>
      </c>
    </row>
    <row r="23" spans="1:6" x14ac:dyDescent="0.25">
      <c r="A23" s="5">
        <v>20</v>
      </c>
      <c r="B23" s="5" t="s">
        <v>219</v>
      </c>
      <c r="C23" s="5">
        <v>0</v>
      </c>
      <c r="D23" s="5">
        <v>0</v>
      </c>
      <c r="E23" s="5" t="s">
        <v>212</v>
      </c>
      <c r="F23" s="5" t="s">
        <v>215</v>
      </c>
    </row>
    <row r="24" spans="1:6" x14ac:dyDescent="0.25">
      <c r="A24" s="5">
        <v>21</v>
      </c>
      <c r="B24" s="5" t="s">
        <v>219</v>
      </c>
      <c r="C24" s="5">
        <v>0</v>
      </c>
      <c r="D24" s="5">
        <v>0</v>
      </c>
      <c r="E24" s="5" t="s">
        <v>212</v>
      </c>
      <c r="F24" s="5" t="s">
        <v>215</v>
      </c>
    </row>
    <row r="25" spans="1:6" x14ac:dyDescent="0.25">
      <c r="A25" s="5">
        <v>22</v>
      </c>
      <c r="B25" s="5" t="s">
        <v>219</v>
      </c>
      <c r="C25" s="5">
        <v>0</v>
      </c>
      <c r="D25" s="5">
        <v>0</v>
      </c>
      <c r="E25" s="5" t="s">
        <v>212</v>
      </c>
      <c r="F25" s="5" t="s">
        <v>215</v>
      </c>
    </row>
    <row r="26" spans="1:6" x14ac:dyDescent="0.25">
      <c r="A26" s="5">
        <v>23</v>
      </c>
      <c r="B26" s="5" t="s">
        <v>219</v>
      </c>
      <c r="C26" s="5">
        <v>0</v>
      </c>
      <c r="D26" s="5">
        <v>0</v>
      </c>
      <c r="E26" s="5" t="s">
        <v>212</v>
      </c>
      <c r="F26" s="5" t="s">
        <v>215</v>
      </c>
    </row>
    <row r="27" spans="1:6" x14ac:dyDescent="0.25">
      <c r="A27" s="5">
        <v>24</v>
      </c>
      <c r="B27" s="5" t="s">
        <v>219</v>
      </c>
      <c r="C27" s="5">
        <v>0</v>
      </c>
      <c r="D27" s="5">
        <v>0</v>
      </c>
      <c r="E27" s="5" t="s">
        <v>212</v>
      </c>
      <c r="F27" s="5" t="s">
        <v>215</v>
      </c>
    </row>
    <row r="28" spans="1:6" x14ac:dyDescent="0.25">
      <c r="A28" s="5">
        <v>25</v>
      </c>
      <c r="B28" s="5" t="s">
        <v>219</v>
      </c>
      <c r="C28" s="5">
        <v>0</v>
      </c>
      <c r="D28" s="5">
        <v>0</v>
      </c>
      <c r="E28" s="5" t="s">
        <v>212</v>
      </c>
      <c r="F28" s="5" t="s">
        <v>215</v>
      </c>
    </row>
    <row r="29" spans="1:6" x14ac:dyDescent="0.25">
      <c r="A29" s="5">
        <v>26</v>
      </c>
      <c r="B29" s="5" t="s">
        <v>219</v>
      </c>
      <c r="C29" s="5">
        <v>0</v>
      </c>
      <c r="D29" s="5">
        <v>0</v>
      </c>
      <c r="E29" s="5" t="s">
        <v>212</v>
      </c>
      <c r="F29" s="5" t="s">
        <v>215</v>
      </c>
    </row>
    <row r="30" spans="1:6" x14ac:dyDescent="0.25">
      <c r="A30" s="5">
        <v>27</v>
      </c>
      <c r="B30" s="5" t="s">
        <v>219</v>
      </c>
      <c r="C30" s="5">
        <v>0</v>
      </c>
      <c r="D30" s="5">
        <v>0</v>
      </c>
      <c r="E30" s="5" t="s">
        <v>212</v>
      </c>
      <c r="F30" s="5" t="s">
        <v>215</v>
      </c>
    </row>
    <row r="31" spans="1:6" x14ac:dyDescent="0.25">
      <c r="A31" s="5">
        <v>28</v>
      </c>
      <c r="B31" s="5" t="s">
        <v>219</v>
      </c>
      <c r="C31" s="5">
        <v>0</v>
      </c>
      <c r="D31" s="5">
        <v>0</v>
      </c>
      <c r="E31" s="5" t="s">
        <v>212</v>
      </c>
      <c r="F31" s="5" t="s">
        <v>215</v>
      </c>
    </row>
    <row r="32" spans="1:6" x14ac:dyDescent="0.25">
      <c r="A32" s="5">
        <v>29</v>
      </c>
      <c r="B32" s="5" t="s">
        <v>219</v>
      </c>
      <c r="C32" s="5">
        <v>0</v>
      </c>
      <c r="D32" s="5">
        <v>0</v>
      </c>
      <c r="E32" s="5" t="s">
        <v>212</v>
      </c>
      <c r="F32" s="5" t="s">
        <v>215</v>
      </c>
    </row>
    <row r="33" spans="1:6" x14ac:dyDescent="0.25">
      <c r="A33" s="5">
        <v>30</v>
      </c>
      <c r="B33" s="5" t="s">
        <v>219</v>
      </c>
      <c r="C33" s="5">
        <v>0</v>
      </c>
      <c r="D33" s="5">
        <v>0</v>
      </c>
      <c r="E33" s="5" t="s">
        <v>212</v>
      </c>
      <c r="F33" s="5" t="s">
        <v>215</v>
      </c>
    </row>
    <row r="34" spans="1:6" x14ac:dyDescent="0.25">
      <c r="A34" s="5">
        <v>31</v>
      </c>
      <c r="B34" s="5" t="s">
        <v>219</v>
      </c>
      <c r="C34" s="5">
        <v>0</v>
      </c>
      <c r="D34" s="5">
        <v>0</v>
      </c>
      <c r="E34" s="5" t="s">
        <v>212</v>
      </c>
      <c r="F34" s="5" t="s">
        <v>215</v>
      </c>
    </row>
    <row r="35" spans="1:6" x14ac:dyDescent="0.25">
      <c r="A35" s="5">
        <v>32</v>
      </c>
      <c r="B35" s="5" t="s">
        <v>219</v>
      </c>
      <c r="C35" s="5">
        <v>0</v>
      </c>
      <c r="D35" s="5">
        <v>0</v>
      </c>
      <c r="E35" s="5" t="s">
        <v>212</v>
      </c>
      <c r="F35" s="5" t="s">
        <v>215</v>
      </c>
    </row>
    <row r="36" spans="1:6" x14ac:dyDescent="0.25">
      <c r="A36" s="5">
        <v>33</v>
      </c>
      <c r="B36" s="5" t="s">
        <v>219</v>
      </c>
      <c r="C36" s="5">
        <v>0</v>
      </c>
      <c r="D36" s="5">
        <v>0</v>
      </c>
      <c r="E36" s="5" t="s">
        <v>212</v>
      </c>
      <c r="F36" s="5" t="s">
        <v>215</v>
      </c>
    </row>
    <row r="37" spans="1:6" x14ac:dyDescent="0.25">
      <c r="A37" s="5">
        <v>34</v>
      </c>
      <c r="B37" s="5" t="s">
        <v>219</v>
      </c>
      <c r="C37" s="5">
        <v>0</v>
      </c>
      <c r="D37" s="5">
        <v>0</v>
      </c>
      <c r="E37" s="5" t="s">
        <v>212</v>
      </c>
      <c r="F37" s="5" t="s">
        <v>215</v>
      </c>
    </row>
    <row r="38" spans="1:6" x14ac:dyDescent="0.25">
      <c r="A38" s="5">
        <v>35</v>
      </c>
      <c r="B38" s="5" t="s">
        <v>219</v>
      </c>
      <c r="C38" s="5">
        <v>0</v>
      </c>
      <c r="D38" s="5">
        <v>0</v>
      </c>
      <c r="E38" s="5" t="s">
        <v>212</v>
      </c>
      <c r="F38" s="5" t="s">
        <v>215</v>
      </c>
    </row>
    <row r="39" spans="1:6" x14ac:dyDescent="0.25">
      <c r="A39" s="5">
        <v>36</v>
      </c>
      <c r="B39" s="5" t="s">
        <v>219</v>
      </c>
      <c r="C39" s="5">
        <v>0</v>
      </c>
      <c r="D39" s="5">
        <v>0</v>
      </c>
      <c r="E39" s="5" t="s">
        <v>212</v>
      </c>
      <c r="F39" s="5" t="s">
        <v>215</v>
      </c>
    </row>
    <row r="40" spans="1:6" x14ac:dyDescent="0.25">
      <c r="A40" s="5">
        <v>37</v>
      </c>
      <c r="B40" s="5" t="s">
        <v>219</v>
      </c>
      <c r="C40" s="5">
        <v>0</v>
      </c>
      <c r="D40" s="5">
        <v>0</v>
      </c>
      <c r="E40" s="5" t="s">
        <v>212</v>
      </c>
      <c r="F40" s="5" t="s">
        <v>215</v>
      </c>
    </row>
    <row r="41" spans="1:6" x14ac:dyDescent="0.25">
      <c r="A41" s="5">
        <v>38</v>
      </c>
      <c r="B41" s="5" t="s">
        <v>219</v>
      </c>
      <c r="C41" s="5">
        <v>0</v>
      </c>
      <c r="D41" s="5">
        <v>0</v>
      </c>
      <c r="E41" s="5" t="s">
        <v>212</v>
      </c>
      <c r="F41" s="5" t="s">
        <v>215</v>
      </c>
    </row>
    <row r="42" spans="1:6" x14ac:dyDescent="0.25">
      <c r="A42" s="5">
        <v>39</v>
      </c>
      <c r="B42" s="5" t="s">
        <v>219</v>
      </c>
      <c r="C42" s="5">
        <v>0</v>
      </c>
      <c r="D42" s="5">
        <v>0</v>
      </c>
      <c r="E42" s="5" t="s">
        <v>212</v>
      </c>
      <c r="F42" s="5" t="s">
        <v>215</v>
      </c>
    </row>
    <row r="43" spans="1:6" x14ac:dyDescent="0.25">
      <c r="A43" s="5">
        <v>40</v>
      </c>
      <c r="B43" s="5" t="s">
        <v>219</v>
      </c>
      <c r="C43" s="5">
        <v>0</v>
      </c>
      <c r="D43" s="5">
        <v>0</v>
      </c>
      <c r="E43" s="5" t="s">
        <v>212</v>
      </c>
      <c r="F43" s="5" t="s">
        <v>215</v>
      </c>
    </row>
    <row r="44" spans="1:6" x14ac:dyDescent="0.25">
      <c r="A44" s="5">
        <v>41</v>
      </c>
      <c r="B44" s="5" t="s">
        <v>219</v>
      </c>
      <c r="C44" s="5">
        <v>0</v>
      </c>
      <c r="D44" s="5">
        <v>0</v>
      </c>
      <c r="E44" s="5" t="s">
        <v>212</v>
      </c>
      <c r="F44" s="5" t="s">
        <v>215</v>
      </c>
    </row>
    <row r="45" spans="1:6" x14ac:dyDescent="0.25">
      <c r="A45" s="5">
        <v>42</v>
      </c>
      <c r="B45" s="5" t="s">
        <v>219</v>
      </c>
      <c r="C45" s="5">
        <v>0</v>
      </c>
      <c r="D45" s="5">
        <v>0</v>
      </c>
      <c r="E45" s="5" t="s">
        <v>212</v>
      </c>
      <c r="F45" s="5" t="s">
        <v>215</v>
      </c>
    </row>
    <row r="46" spans="1:6" x14ac:dyDescent="0.25">
      <c r="A46" s="5">
        <v>43</v>
      </c>
      <c r="B46" s="5" t="s">
        <v>219</v>
      </c>
      <c r="C46" s="5">
        <v>0</v>
      </c>
      <c r="D46" s="5">
        <v>0</v>
      </c>
      <c r="E46" s="5" t="s">
        <v>212</v>
      </c>
      <c r="F46" s="5" t="s">
        <v>215</v>
      </c>
    </row>
    <row r="47" spans="1:6" x14ac:dyDescent="0.25">
      <c r="A47" s="5">
        <v>44</v>
      </c>
      <c r="B47" s="5" t="s">
        <v>219</v>
      </c>
      <c r="C47" s="5">
        <v>0</v>
      </c>
      <c r="D47" s="5">
        <v>0</v>
      </c>
      <c r="E47" s="5" t="s">
        <v>212</v>
      </c>
      <c r="F47" s="5" t="s">
        <v>215</v>
      </c>
    </row>
    <row r="48" spans="1:6" x14ac:dyDescent="0.25">
      <c r="A48" s="5">
        <v>45</v>
      </c>
      <c r="B48" s="5" t="s">
        <v>219</v>
      </c>
      <c r="C48" s="5">
        <v>0</v>
      </c>
      <c r="D48" s="5">
        <v>0</v>
      </c>
      <c r="E48" s="5" t="s">
        <v>212</v>
      </c>
      <c r="F48" s="5" t="s">
        <v>215</v>
      </c>
    </row>
    <row r="49" spans="1:6" x14ac:dyDescent="0.25">
      <c r="A49" s="5">
        <v>46</v>
      </c>
      <c r="B49" s="5" t="s">
        <v>219</v>
      </c>
      <c r="C49" s="5">
        <v>0</v>
      </c>
      <c r="D49" s="5">
        <v>0</v>
      </c>
      <c r="E49" s="5" t="s">
        <v>212</v>
      </c>
      <c r="F49" s="5" t="s">
        <v>215</v>
      </c>
    </row>
    <row r="50" spans="1:6" x14ac:dyDescent="0.25">
      <c r="A50" s="5">
        <v>47</v>
      </c>
      <c r="B50" s="5" t="s">
        <v>219</v>
      </c>
      <c r="C50" s="5">
        <v>0</v>
      </c>
      <c r="D50" s="5">
        <v>0</v>
      </c>
      <c r="E50" s="5" t="s">
        <v>212</v>
      </c>
      <c r="F50" s="5" t="s">
        <v>215</v>
      </c>
    </row>
    <row r="51" spans="1:6" x14ac:dyDescent="0.25">
      <c r="A51" s="5">
        <v>48</v>
      </c>
      <c r="B51" s="5" t="s">
        <v>219</v>
      </c>
      <c r="C51" s="5">
        <v>0</v>
      </c>
      <c r="D51" s="5">
        <v>0</v>
      </c>
      <c r="E51" s="5" t="s">
        <v>212</v>
      </c>
      <c r="F51" s="5" t="s">
        <v>215</v>
      </c>
    </row>
    <row r="52" spans="1:6" x14ac:dyDescent="0.25">
      <c r="A52" s="5">
        <v>49</v>
      </c>
      <c r="B52" s="5" t="s">
        <v>219</v>
      </c>
      <c r="C52" s="5">
        <v>0</v>
      </c>
      <c r="D52" s="5">
        <v>0</v>
      </c>
      <c r="E52" s="5" t="s">
        <v>212</v>
      </c>
      <c r="F52" s="5" t="s">
        <v>215</v>
      </c>
    </row>
    <row r="53" spans="1:6" x14ac:dyDescent="0.25">
      <c r="A53" s="5">
        <v>50</v>
      </c>
      <c r="B53" s="5" t="s">
        <v>219</v>
      </c>
      <c r="C53" s="5">
        <v>0</v>
      </c>
      <c r="D53" s="5">
        <v>0</v>
      </c>
      <c r="E53" s="5" t="s">
        <v>212</v>
      </c>
      <c r="F53" s="5" t="s">
        <v>215</v>
      </c>
    </row>
    <row r="54" spans="1:6" x14ac:dyDescent="0.25">
      <c r="A54" s="5">
        <v>51</v>
      </c>
      <c r="B54" s="5" t="s">
        <v>219</v>
      </c>
      <c r="C54" s="5">
        <v>0</v>
      </c>
      <c r="D54" s="5">
        <v>0</v>
      </c>
      <c r="E54" s="5" t="s">
        <v>212</v>
      </c>
      <c r="F54" s="5" t="s">
        <v>215</v>
      </c>
    </row>
    <row r="55" spans="1:6" x14ac:dyDescent="0.25">
      <c r="A55" s="5">
        <v>52</v>
      </c>
      <c r="B55" s="5" t="s">
        <v>219</v>
      </c>
      <c r="C55" s="5">
        <v>0</v>
      </c>
      <c r="D55" s="5">
        <v>0</v>
      </c>
      <c r="E55" s="5" t="s">
        <v>212</v>
      </c>
      <c r="F55" s="5" t="s">
        <v>215</v>
      </c>
    </row>
    <row r="56" spans="1:6" x14ac:dyDescent="0.25">
      <c r="A56" s="5">
        <v>53</v>
      </c>
      <c r="B56" s="5" t="s">
        <v>219</v>
      </c>
      <c r="C56" s="5">
        <v>0</v>
      </c>
      <c r="D56" s="5">
        <v>0</v>
      </c>
      <c r="E56" s="5" t="s">
        <v>212</v>
      </c>
      <c r="F56" s="5" t="s">
        <v>215</v>
      </c>
    </row>
    <row r="57" spans="1:6" x14ac:dyDescent="0.25">
      <c r="A57" s="5">
        <v>54</v>
      </c>
      <c r="B57" s="5" t="s">
        <v>219</v>
      </c>
      <c r="C57" s="5">
        <v>0</v>
      </c>
      <c r="D57" s="5">
        <v>0</v>
      </c>
      <c r="E57" s="5" t="s">
        <v>212</v>
      </c>
      <c r="F57" s="5" t="s">
        <v>215</v>
      </c>
    </row>
    <row r="58" spans="1:6" x14ac:dyDescent="0.25">
      <c r="A58" s="5">
        <v>55</v>
      </c>
      <c r="B58" s="5" t="s">
        <v>219</v>
      </c>
      <c r="C58" s="5">
        <v>0</v>
      </c>
      <c r="D58" s="5">
        <v>0</v>
      </c>
      <c r="E58" s="5" t="s">
        <v>212</v>
      </c>
      <c r="F58" s="5" t="s">
        <v>215</v>
      </c>
    </row>
    <row r="59" spans="1:6" x14ac:dyDescent="0.25">
      <c r="A59" s="5">
        <v>56</v>
      </c>
      <c r="B59" s="5" t="s">
        <v>219</v>
      </c>
      <c r="C59" s="5">
        <v>0</v>
      </c>
      <c r="D59" s="5">
        <v>0</v>
      </c>
      <c r="E59" s="5" t="s">
        <v>212</v>
      </c>
      <c r="F59" s="5" t="s">
        <v>215</v>
      </c>
    </row>
    <row r="60" spans="1:6" x14ac:dyDescent="0.25">
      <c r="A60" s="5">
        <v>57</v>
      </c>
      <c r="B60" s="5" t="s">
        <v>219</v>
      </c>
      <c r="C60" s="5">
        <v>0</v>
      </c>
      <c r="D60" s="5">
        <v>0</v>
      </c>
      <c r="E60" s="5" t="s">
        <v>212</v>
      </c>
      <c r="F60" s="5" t="s">
        <v>215</v>
      </c>
    </row>
    <row r="61" spans="1:6" x14ac:dyDescent="0.25">
      <c r="A61" s="5">
        <v>58</v>
      </c>
      <c r="B61" s="5" t="s">
        <v>219</v>
      </c>
      <c r="C61" s="5">
        <v>0</v>
      </c>
      <c r="D61" s="5">
        <v>0</v>
      </c>
      <c r="E61" s="5" t="s">
        <v>212</v>
      </c>
      <c r="F61" s="5" t="s">
        <v>215</v>
      </c>
    </row>
    <row r="62" spans="1:6" x14ac:dyDescent="0.25">
      <c r="A62" s="5">
        <v>59</v>
      </c>
      <c r="B62" s="5" t="s">
        <v>219</v>
      </c>
      <c r="C62" s="5">
        <v>0</v>
      </c>
      <c r="D62" s="5">
        <v>0</v>
      </c>
      <c r="E62" s="5" t="s">
        <v>212</v>
      </c>
      <c r="F62" s="5" t="s">
        <v>215</v>
      </c>
    </row>
    <row r="63" spans="1:6" x14ac:dyDescent="0.25">
      <c r="A63" s="5">
        <v>60</v>
      </c>
      <c r="B63" s="5" t="s">
        <v>219</v>
      </c>
      <c r="C63" s="5">
        <v>0</v>
      </c>
      <c r="D63" s="5">
        <v>0</v>
      </c>
      <c r="E63" s="5" t="s">
        <v>212</v>
      </c>
      <c r="F63" s="5" t="s">
        <v>215</v>
      </c>
    </row>
    <row r="64" spans="1:6" x14ac:dyDescent="0.25">
      <c r="A64" s="5">
        <v>61</v>
      </c>
      <c r="B64" s="5" t="s">
        <v>219</v>
      </c>
      <c r="C64" s="5">
        <v>0</v>
      </c>
      <c r="D64" s="5">
        <v>0</v>
      </c>
      <c r="E64" s="5" t="s">
        <v>212</v>
      </c>
      <c r="F64" s="5" t="s">
        <v>215</v>
      </c>
    </row>
    <row r="65" spans="1:6" x14ac:dyDescent="0.25">
      <c r="A65" s="5">
        <v>62</v>
      </c>
      <c r="B65" s="5" t="s">
        <v>219</v>
      </c>
      <c r="C65" s="5">
        <v>0</v>
      </c>
      <c r="D65" s="5">
        <v>0</v>
      </c>
      <c r="E65" s="5" t="s">
        <v>212</v>
      </c>
      <c r="F65" s="5" t="s">
        <v>215</v>
      </c>
    </row>
    <row r="66" spans="1:6" x14ac:dyDescent="0.25">
      <c r="A66" s="5">
        <v>63</v>
      </c>
      <c r="B66" s="5" t="s">
        <v>219</v>
      </c>
      <c r="C66" s="5">
        <v>0</v>
      </c>
      <c r="D66" s="5">
        <v>0</v>
      </c>
      <c r="E66" s="5" t="s">
        <v>212</v>
      </c>
      <c r="F66" s="5" t="s">
        <v>215</v>
      </c>
    </row>
    <row r="67" spans="1:6" x14ac:dyDescent="0.25">
      <c r="A67" s="5">
        <v>64</v>
      </c>
      <c r="B67" s="5" t="s">
        <v>219</v>
      </c>
      <c r="C67" s="5">
        <v>0</v>
      </c>
      <c r="D67" s="5">
        <v>0</v>
      </c>
      <c r="E67" s="5" t="s">
        <v>212</v>
      </c>
      <c r="F67" s="5" t="s">
        <v>215</v>
      </c>
    </row>
    <row r="68" spans="1:6" x14ac:dyDescent="0.25">
      <c r="A68" s="5">
        <v>65</v>
      </c>
      <c r="B68" s="5" t="s">
        <v>219</v>
      </c>
      <c r="C68" s="5">
        <v>0</v>
      </c>
      <c r="D68" s="5">
        <v>0</v>
      </c>
      <c r="E68" s="5" t="s">
        <v>212</v>
      </c>
      <c r="F68" s="5" t="s">
        <v>215</v>
      </c>
    </row>
    <row r="69" spans="1:6" x14ac:dyDescent="0.25">
      <c r="A69" s="5">
        <v>66</v>
      </c>
      <c r="B69" s="5" t="s">
        <v>219</v>
      </c>
      <c r="C69" s="5">
        <v>0</v>
      </c>
      <c r="D69" s="5">
        <v>0</v>
      </c>
      <c r="E69" s="5" t="s">
        <v>212</v>
      </c>
      <c r="F69" s="5" t="s">
        <v>215</v>
      </c>
    </row>
    <row r="70" spans="1:6" x14ac:dyDescent="0.25">
      <c r="A70" s="5">
        <v>67</v>
      </c>
      <c r="B70" s="5" t="s">
        <v>219</v>
      </c>
      <c r="C70" s="5">
        <v>0</v>
      </c>
      <c r="D70" s="5">
        <v>0</v>
      </c>
      <c r="E70" s="5" t="s">
        <v>212</v>
      </c>
      <c r="F70" s="5" t="s">
        <v>215</v>
      </c>
    </row>
    <row r="71" spans="1:6" x14ac:dyDescent="0.25">
      <c r="A71" s="5">
        <v>68</v>
      </c>
      <c r="B71" s="5" t="s">
        <v>219</v>
      </c>
      <c r="C71" s="5">
        <v>0</v>
      </c>
      <c r="D71" s="5">
        <v>0</v>
      </c>
      <c r="E71" s="5" t="s">
        <v>212</v>
      </c>
      <c r="F71" s="5" t="s">
        <v>215</v>
      </c>
    </row>
    <row r="72" spans="1:6" x14ac:dyDescent="0.25">
      <c r="A72" s="5">
        <v>69</v>
      </c>
      <c r="B72" s="5" t="s">
        <v>219</v>
      </c>
      <c r="C72" s="5">
        <v>0</v>
      </c>
      <c r="D72" s="5">
        <v>0</v>
      </c>
      <c r="E72" s="5" t="s">
        <v>212</v>
      </c>
      <c r="F72" s="5" t="s">
        <v>215</v>
      </c>
    </row>
    <row r="73" spans="1:6" x14ac:dyDescent="0.25">
      <c r="A73" s="5">
        <v>70</v>
      </c>
      <c r="B73" s="5" t="s">
        <v>219</v>
      </c>
      <c r="C73" s="5">
        <v>0</v>
      </c>
      <c r="D73" s="5">
        <v>0</v>
      </c>
      <c r="E73" s="5" t="s">
        <v>212</v>
      </c>
      <c r="F73" s="5" t="s">
        <v>215</v>
      </c>
    </row>
    <row r="74" spans="1:6" x14ac:dyDescent="0.25">
      <c r="A74" s="5">
        <v>71</v>
      </c>
      <c r="B74" s="5" t="s">
        <v>219</v>
      </c>
      <c r="C74" s="5">
        <v>0</v>
      </c>
      <c r="D74" s="5">
        <v>0</v>
      </c>
      <c r="E74" s="5" t="s">
        <v>212</v>
      </c>
      <c r="F74" s="5" t="s">
        <v>215</v>
      </c>
    </row>
    <row r="75" spans="1:6" x14ac:dyDescent="0.25">
      <c r="A75" s="5">
        <v>72</v>
      </c>
      <c r="B75" s="5" t="s">
        <v>219</v>
      </c>
      <c r="C75" s="5">
        <v>0</v>
      </c>
      <c r="D75" s="5">
        <v>0</v>
      </c>
      <c r="E75" s="5" t="s">
        <v>212</v>
      </c>
      <c r="F75" s="5" t="s">
        <v>215</v>
      </c>
    </row>
    <row r="76" spans="1:6" x14ac:dyDescent="0.25">
      <c r="A76" s="5">
        <v>73</v>
      </c>
      <c r="B76" s="5" t="s">
        <v>219</v>
      </c>
      <c r="C76" s="5">
        <v>0</v>
      </c>
      <c r="D76" s="5">
        <v>0</v>
      </c>
      <c r="E76" s="5" t="s">
        <v>212</v>
      </c>
      <c r="F76" s="5" t="s">
        <v>215</v>
      </c>
    </row>
    <row r="77" spans="1:6" x14ac:dyDescent="0.25">
      <c r="A77" s="5">
        <v>74</v>
      </c>
      <c r="B77" s="5" t="s">
        <v>219</v>
      </c>
      <c r="C77" s="5">
        <v>0</v>
      </c>
      <c r="D77" s="5">
        <v>0</v>
      </c>
      <c r="E77" s="5" t="s">
        <v>212</v>
      </c>
      <c r="F77" s="5" t="s">
        <v>215</v>
      </c>
    </row>
    <row r="78" spans="1:6" x14ac:dyDescent="0.25">
      <c r="A78" s="5">
        <v>75</v>
      </c>
      <c r="B78" s="5" t="s">
        <v>219</v>
      </c>
      <c r="C78" s="5">
        <v>0</v>
      </c>
      <c r="D78" s="5">
        <v>0</v>
      </c>
      <c r="E78" s="5" t="s">
        <v>212</v>
      </c>
      <c r="F78" s="5" t="s">
        <v>215</v>
      </c>
    </row>
    <row r="79" spans="1:6" x14ac:dyDescent="0.25">
      <c r="A79" s="5">
        <v>76</v>
      </c>
      <c r="B79" s="5" t="s">
        <v>219</v>
      </c>
      <c r="C79" s="5">
        <v>0</v>
      </c>
      <c r="D79" s="5">
        <v>0</v>
      </c>
      <c r="E79" s="5" t="s">
        <v>212</v>
      </c>
      <c r="F79" s="5" t="s">
        <v>215</v>
      </c>
    </row>
    <row r="80" spans="1:6" x14ac:dyDescent="0.25">
      <c r="A80" s="5">
        <v>77</v>
      </c>
      <c r="B80" s="5" t="s">
        <v>219</v>
      </c>
      <c r="C80" s="5">
        <v>0</v>
      </c>
      <c r="D80" s="5">
        <v>0</v>
      </c>
      <c r="E80" s="5" t="s">
        <v>212</v>
      </c>
      <c r="F80" s="5" t="s">
        <v>215</v>
      </c>
    </row>
    <row r="81" spans="1:6" x14ac:dyDescent="0.25">
      <c r="A81" s="5">
        <v>78</v>
      </c>
      <c r="B81" s="5" t="s">
        <v>219</v>
      </c>
      <c r="C81" s="5">
        <v>0</v>
      </c>
      <c r="D81" s="5">
        <v>0</v>
      </c>
      <c r="E81" s="5" t="s">
        <v>212</v>
      </c>
      <c r="F81" s="5" t="s">
        <v>215</v>
      </c>
    </row>
    <row r="82" spans="1:6" x14ac:dyDescent="0.25">
      <c r="A82" s="5">
        <v>79</v>
      </c>
      <c r="B82" s="5" t="s">
        <v>219</v>
      </c>
      <c r="C82" s="5">
        <v>0</v>
      </c>
      <c r="D82" s="5">
        <v>0</v>
      </c>
      <c r="E82" s="5" t="s">
        <v>212</v>
      </c>
      <c r="F82" s="5" t="s">
        <v>215</v>
      </c>
    </row>
    <row r="83" spans="1:6" x14ac:dyDescent="0.25">
      <c r="A83" s="5">
        <v>80</v>
      </c>
      <c r="B83" s="5" t="s">
        <v>219</v>
      </c>
      <c r="C83" s="5">
        <v>0</v>
      </c>
      <c r="D83" s="5">
        <v>0</v>
      </c>
      <c r="E83" s="5" t="s">
        <v>212</v>
      </c>
      <c r="F83" s="5" t="s">
        <v>215</v>
      </c>
    </row>
    <row r="84" spans="1:6" x14ac:dyDescent="0.25">
      <c r="A84" s="5">
        <v>81</v>
      </c>
      <c r="B84" s="5" t="s">
        <v>219</v>
      </c>
      <c r="C84" s="5">
        <v>0</v>
      </c>
      <c r="D84" s="5">
        <v>0</v>
      </c>
      <c r="E84" s="5" t="s">
        <v>212</v>
      </c>
      <c r="F84" s="5" t="s">
        <v>215</v>
      </c>
    </row>
    <row r="85" spans="1:6" x14ac:dyDescent="0.25">
      <c r="A85" s="5">
        <v>82</v>
      </c>
      <c r="B85" s="5" t="s">
        <v>219</v>
      </c>
      <c r="C85" s="5">
        <v>0</v>
      </c>
      <c r="D85" s="5">
        <v>0</v>
      </c>
      <c r="E85" s="5" t="s">
        <v>212</v>
      </c>
      <c r="F85" s="5" t="s">
        <v>215</v>
      </c>
    </row>
    <row r="86" spans="1:6" x14ac:dyDescent="0.25">
      <c r="A86" s="5">
        <v>83</v>
      </c>
      <c r="B86" s="5" t="s">
        <v>219</v>
      </c>
      <c r="C86" s="5">
        <v>0</v>
      </c>
      <c r="D86" s="5">
        <v>0</v>
      </c>
      <c r="E86" s="5" t="s">
        <v>212</v>
      </c>
      <c r="F86" s="5" t="s">
        <v>215</v>
      </c>
    </row>
    <row r="87" spans="1:6" x14ac:dyDescent="0.25">
      <c r="A87" s="5">
        <v>84</v>
      </c>
      <c r="B87" s="5" t="s">
        <v>219</v>
      </c>
      <c r="C87" s="5">
        <v>0</v>
      </c>
      <c r="D87" s="5">
        <v>0</v>
      </c>
      <c r="E87" s="5" t="s">
        <v>212</v>
      </c>
      <c r="F87" s="5" t="s">
        <v>215</v>
      </c>
    </row>
    <row r="88" spans="1:6" x14ac:dyDescent="0.25">
      <c r="A88" s="5">
        <v>85</v>
      </c>
      <c r="B88" s="5" t="s">
        <v>219</v>
      </c>
      <c r="C88" s="5">
        <v>0</v>
      </c>
      <c r="D88" s="5">
        <v>0</v>
      </c>
      <c r="E88" s="5" t="s">
        <v>212</v>
      </c>
      <c r="F88" s="5" t="s">
        <v>215</v>
      </c>
    </row>
    <row r="89" spans="1:6" x14ac:dyDescent="0.25">
      <c r="A89" s="5">
        <v>86</v>
      </c>
      <c r="B89" s="5" t="s">
        <v>219</v>
      </c>
      <c r="C89" s="5">
        <v>0</v>
      </c>
      <c r="D89" s="5">
        <v>0</v>
      </c>
      <c r="E89" s="5" t="s">
        <v>212</v>
      </c>
      <c r="F89" s="5" t="s">
        <v>215</v>
      </c>
    </row>
    <row r="90" spans="1:6" x14ac:dyDescent="0.25">
      <c r="A90" s="5">
        <v>87</v>
      </c>
      <c r="B90" s="5" t="s">
        <v>219</v>
      </c>
      <c r="C90" s="5">
        <v>0</v>
      </c>
      <c r="D90" s="5">
        <v>0</v>
      </c>
      <c r="E90" s="5" t="s">
        <v>212</v>
      </c>
      <c r="F90" s="5" t="s">
        <v>215</v>
      </c>
    </row>
    <row r="91" spans="1:6" x14ac:dyDescent="0.25">
      <c r="A91" s="5">
        <v>88</v>
      </c>
      <c r="B91" s="5" t="s">
        <v>219</v>
      </c>
      <c r="C91" s="5">
        <v>0</v>
      </c>
      <c r="D91" s="5">
        <v>0</v>
      </c>
      <c r="E91" s="5" t="s">
        <v>212</v>
      </c>
      <c r="F91" s="5" t="s">
        <v>215</v>
      </c>
    </row>
    <row r="92" spans="1:6" x14ac:dyDescent="0.25">
      <c r="A92" s="5">
        <v>89</v>
      </c>
      <c r="B92" s="5" t="s">
        <v>219</v>
      </c>
      <c r="C92" s="5">
        <v>0</v>
      </c>
      <c r="D92" s="5">
        <v>0</v>
      </c>
      <c r="E92" s="5" t="s">
        <v>212</v>
      </c>
      <c r="F92" s="5" t="s">
        <v>215</v>
      </c>
    </row>
    <row r="93" spans="1:6" x14ac:dyDescent="0.25">
      <c r="A93" s="5">
        <v>90</v>
      </c>
      <c r="B93" s="5" t="s">
        <v>219</v>
      </c>
      <c r="C93" s="5">
        <v>0</v>
      </c>
      <c r="D93" s="5">
        <v>0</v>
      </c>
      <c r="E93" s="5" t="s">
        <v>212</v>
      </c>
      <c r="F93" s="5" t="s">
        <v>215</v>
      </c>
    </row>
    <row r="94" spans="1:6" x14ac:dyDescent="0.25">
      <c r="A94" s="5">
        <v>91</v>
      </c>
      <c r="B94" s="5" t="s">
        <v>219</v>
      </c>
      <c r="C94" s="5">
        <v>0</v>
      </c>
      <c r="D94" s="5">
        <v>0</v>
      </c>
      <c r="E94" s="5" t="s">
        <v>212</v>
      </c>
      <c r="F94" s="5" t="s">
        <v>215</v>
      </c>
    </row>
    <row r="95" spans="1:6" x14ac:dyDescent="0.25">
      <c r="A95" s="5">
        <v>92</v>
      </c>
      <c r="B95" s="5" t="s">
        <v>219</v>
      </c>
      <c r="C95" s="5">
        <v>0</v>
      </c>
      <c r="D95" s="5">
        <v>0</v>
      </c>
      <c r="E95" s="5" t="s">
        <v>212</v>
      </c>
      <c r="F95" s="5" t="s">
        <v>215</v>
      </c>
    </row>
    <row r="96" spans="1:6" x14ac:dyDescent="0.25">
      <c r="A96" s="5">
        <v>93</v>
      </c>
      <c r="B96" s="5" t="s">
        <v>219</v>
      </c>
      <c r="C96" s="5">
        <v>0</v>
      </c>
      <c r="D96" s="5">
        <v>0</v>
      </c>
      <c r="E96" s="5" t="s">
        <v>212</v>
      </c>
      <c r="F96" s="5" t="s">
        <v>215</v>
      </c>
    </row>
    <row r="97" spans="1:6" x14ac:dyDescent="0.25">
      <c r="A97" s="5">
        <v>94</v>
      </c>
      <c r="B97" s="5" t="s">
        <v>219</v>
      </c>
      <c r="C97" s="5">
        <v>0</v>
      </c>
      <c r="D97" s="5">
        <v>0</v>
      </c>
      <c r="E97" s="5" t="s">
        <v>212</v>
      </c>
      <c r="F97" s="5" t="s">
        <v>215</v>
      </c>
    </row>
    <row r="98" spans="1:6" x14ac:dyDescent="0.25">
      <c r="A98" s="5">
        <v>95</v>
      </c>
      <c r="B98" s="5" t="s">
        <v>219</v>
      </c>
      <c r="C98" s="5">
        <v>0</v>
      </c>
      <c r="D98" s="5">
        <v>0</v>
      </c>
      <c r="E98" s="5" t="s">
        <v>212</v>
      </c>
      <c r="F98" s="5" t="s">
        <v>215</v>
      </c>
    </row>
    <row r="99" spans="1:6" x14ac:dyDescent="0.25">
      <c r="A99" s="5">
        <v>96</v>
      </c>
      <c r="B99" s="5" t="s">
        <v>219</v>
      </c>
      <c r="C99" s="5">
        <v>0</v>
      </c>
      <c r="D99" s="5">
        <v>0</v>
      </c>
      <c r="E99" s="5" t="s">
        <v>212</v>
      </c>
      <c r="F99" s="5" t="s">
        <v>215</v>
      </c>
    </row>
    <row r="100" spans="1:6" x14ac:dyDescent="0.25">
      <c r="A100" s="5">
        <v>97</v>
      </c>
      <c r="B100" s="5" t="s">
        <v>219</v>
      </c>
      <c r="C100" s="5">
        <v>0</v>
      </c>
      <c r="D100" s="5">
        <v>0</v>
      </c>
      <c r="E100" s="5" t="s">
        <v>212</v>
      </c>
      <c r="F100" s="5" t="s">
        <v>215</v>
      </c>
    </row>
    <row r="101" spans="1:6" x14ac:dyDescent="0.25">
      <c r="A101" s="5">
        <v>98</v>
      </c>
      <c r="B101" s="5" t="s">
        <v>219</v>
      </c>
      <c r="C101" s="5">
        <v>0</v>
      </c>
      <c r="D101" s="5">
        <v>0</v>
      </c>
      <c r="E101" s="5" t="s">
        <v>212</v>
      </c>
      <c r="F101" s="5" t="s">
        <v>215</v>
      </c>
    </row>
    <row r="102" spans="1:6" x14ac:dyDescent="0.25">
      <c r="A102" s="5">
        <v>99</v>
      </c>
      <c r="B102" s="5" t="s">
        <v>219</v>
      </c>
      <c r="C102" s="5">
        <v>0</v>
      </c>
      <c r="D102" s="5">
        <v>0</v>
      </c>
      <c r="E102" s="5" t="s">
        <v>212</v>
      </c>
      <c r="F102" s="5" t="s">
        <v>215</v>
      </c>
    </row>
    <row r="103" spans="1:6" x14ac:dyDescent="0.25">
      <c r="A103" s="5">
        <v>100</v>
      </c>
      <c r="B103" s="5" t="s">
        <v>219</v>
      </c>
      <c r="C103" s="5">
        <v>0</v>
      </c>
      <c r="D103" s="5">
        <v>0</v>
      </c>
      <c r="E103" s="5" t="s">
        <v>212</v>
      </c>
      <c r="F103" s="5" t="s">
        <v>215</v>
      </c>
    </row>
    <row r="104" spans="1:6" x14ac:dyDescent="0.25">
      <c r="A104" s="5">
        <v>101</v>
      </c>
      <c r="B104" s="5" t="s">
        <v>219</v>
      </c>
      <c r="C104" s="5">
        <v>0</v>
      </c>
      <c r="D104" s="5">
        <v>0</v>
      </c>
      <c r="E104" s="5" t="s">
        <v>212</v>
      </c>
      <c r="F104" s="5" t="s">
        <v>215</v>
      </c>
    </row>
    <row r="105" spans="1:6" x14ac:dyDescent="0.25">
      <c r="A105" s="5">
        <v>102</v>
      </c>
      <c r="B105" s="5" t="s">
        <v>219</v>
      </c>
      <c r="C105" s="5">
        <v>0</v>
      </c>
      <c r="D105" s="5">
        <v>0</v>
      </c>
      <c r="E105" s="5" t="s">
        <v>212</v>
      </c>
      <c r="F105" s="5" t="s">
        <v>215</v>
      </c>
    </row>
    <row r="106" spans="1:6" x14ac:dyDescent="0.25">
      <c r="A106" s="5">
        <v>103</v>
      </c>
      <c r="B106" s="5" t="s">
        <v>219</v>
      </c>
      <c r="C106" s="5">
        <v>0</v>
      </c>
      <c r="D106" s="5">
        <v>0</v>
      </c>
      <c r="E106" s="5" t="s">
        <v>212</v>
      </c>
      <c r="F106" s="5" t="s">
        <v>215</v>
      </c>
    </row>
    <row r="107" spans="1:6" x14ac:dyDescent="0.25">
      <c r="A107" s="5">
        <v>104</v>
      </c>
      <c r="B107" s="5" t="s">
        <v>219</v>
      </c>
      <c r="C107" s="5">
        <v>0</v>
      </c>
      <c r="D107" s="5">
        <v>0</v>
      </c>
      <c r="E107" s="5" t="s">
        <v>212</v>
      </c>
      <c r="F107" s="5" t="s">
        <v>215</v>
      </c>
    </row>
    <row r="108" spans="1:6" x14ac:dyDescent="0.25">
      <c r="A108" s="5">
        <v>105</v>
      </c>
      <c r="B108" s="5" t="s">
        <v>219</v>
      </c>
      <c r="C108" s="5">
        <v>0</v>
      </c>
      <c r="D108" s="5">
        <v>0</v>
      </c>
      <c r="E108" s="5" t="s">
        <v>212</v>
      </c>
      <c r="F108" s="5" t="s">
        <v>215</v>
      </c>
    </row>
    <row r="109" spans="1:6" x14ac:dyDescent="0.25">
      <c r="A109" s="5">
        <v>106</v>
      </c>
      <c r="B109" s="5" t="s">
        <v>219</v>
      </c>
      <c r="C109" s="5">
        <v>0</v>
      </c>
      <c r="D109" s="5">
        <v>0</v>
      </c>
      <c r="E109" s="5" t="s">
        <v>212</v>
      </c>
      <c r="F109" s="5" t="s">
        <v>215</v>
      </c>
    </row>
    <row r="110" spans="1:6" x14ac:dyDescent="0.25">
      <c r="A110" s="5">
        <v>107</v>
      </c>
      <c r="B110" s="5" t="s">
        <v>219</v>
      </c>
      <c r="C110" s="5">
        <v>0</v>
      </c>
      <c r="D110" s="5">
        <v>0</v>
      </c>
      <c r="E110" s="5" t="s">
        <v>212</v>
      </c>
      <c r="F110" s="5" t="s">
        <v>215</v>
      </c>
    </row>
    <row r="111" spans="1:6" x14ac:dyDescent="0.25">
      <c r="A111" s="5">
        <v>108</v>
      </c>
      <c r="B111" s="5" t="s">
        <v>219</v>
      </c>
      <c r="C111" s="5">
        <v>0</v>
      </c>
      <c r="D111" s="5">
        <v>0</v>
      </c>
      <c r="E111" s="5" t="s">
        <v>212</v>
      </c>
      <c r="F111" s="5" t="s">
        <v>215</v>
      </c>
    </row>
    <row r="112" spans="1:6" x14ac:dyDescent="0.25">
      <c r="A112" s="5">
        <v>109</v>
      </c>
      <c r="B112" s="5" t="s">
        <v>219</v>
      </c>
      <c r="C112" s="5">
        <v>0</v>
      </c>
      <c r="D112" s="5">
        <v>0</v>
      </c>
      <c r="E112" s="5" t="s">
        <v>212</v>
      </c>
      <c r="F112" s="5" t="s">
        <v>215</v>
      </c>
    </row>
    <row r="113" spans="1:6" x14ac:dyDescent="0.25">
      <c r="A113" s="5">
        <v>110</v>
      </c>
      <c r="B113" s="5" t="s">
        <v>219</v>
      </c>
      <c r="C113" s="5">
        <v>0</v>
      </c>
      <c r="D113" s="5">
        <v>0</v>
      </c>
      <c r="E113" s="5" t="s">
        <v>212</v>
      </c>
      <c r="F113" s="5" t="s">
        <v>215</v>
      </c>
    </row>
    <row r="114" spans="1:6" x14ac:dyDescent="0.25">
      <c r="A114" s="5">
        <v>111</v>
      </c>
      <c r="B114" s="5" t="s">
        <v>219</v>
      </c>
      <c r="C114" s="5">
        <v>0</v>
      </c>
      <c r="D114" s="5">
        <v>0</v>
      </c>
      <c r="E114" s="5" t="s">
        <v>212</v>
      </c>
      <c r="F114" s="5" t="s">
        <v>215</v>
      </c>
    </row>
    <row r="115" spans="1:6" x14ac:dyDescent="0.25">
      <c r="A115" s="5">
        <v>112</v>
      </c>
      <c r="B115" s="5" t="s">
        <v>219</v>
      </c>
      <c r="C115" s="5">
        <v>0</v>
      </c>
      <c r="D115" s="5">
        <v>0</v>
      </c>
      <c r="E115" s="5" t="s">
        <v>212</v>
      </c>
      <c r="F115" s="5" t="s">
        <v>215</v>
      </c>
    </row>
    <row r="116" spans="1:6" x14ac:dyDescent="0.25">
      <c r="A116" s="5">
        <v>113</v>
      </c>
      <c r="B116" s="5" t="s">
        <v>219</v>
      </c>
      <c r="C116" s="5">
        <v>0</v>
      </c>
      <c r="D116" s="5">
        <v>0</v>
      </c>
      <c r="E116" s="5" t="s">
        <v>212</v>
      </c>
      <c r="F116" s="5" t="s">
        <v>215</v>
      </c>
    </row>
    <row r="117" spans="1:6" x14ac:dyDescent="0.25">
      <c r="A117" s="5">
        <v>114</v>
      </c>
      <c r="B117" s="5" t="s">
        <v>219</v>
      </c>
      <c r="C117" s="5">
        <v>0</v>
      </c>
      <c r="D117" s="5">
        <v>0</v>
      </c>
      <c r="E117" s="5" t="s">
        <v>212</v>
      </c>
      <c r="F117" s="5" t="s">
        <v>215</v>
      </c>
    </row>
    <row r="118" spans="1:6" x14ac:dyDescent="0.25">
      <c r="A118" s="5">
        <v>115</v>
      </c>
      <c r="B118" s="5" t="s">
        <v>219</v>
      </c>
      <c r="C118" s="5">
        <v>0</v>
      </c>
      <c r="D118" s="5">
        <v>0</v>
      </c>
      <c r="E118" s="5" t="s">
        <v>212</v>
      </c>
      <c r="F118" s="5" t="s">
        <v>215</v>
      </c>
    </row>
    <row r="119" spans="1:6" x14ac:dyDescent="0.25">
      <c r="A119" s="5">
        <v>116</v>
      </c>
      <c r="B119" s="5" t="s">
        <v>219</v>
      </c>
      <c r="C119" s="5">
        <v>0</v>
      </c>
      <c r="D119" s="5">
        <v>0</v>
      </c>
      <c r="E119" s="5" t="s">
        <v>212</v>
      </c>
      <c r="F119" s="5" t="s">
        <v>215</v>
      </c>
    </row>
    <row r="120" spans="1:6" x14ac:dyDescent="0.25">
      <c r="A120" s="5">
        <v>117</v>
      </c>
      <c r="B120" s="5" t="s">
        <v>219</v>
      </c>
      <c r="C120" s="5">
        <v>0</v>
      </c>
      <c r="D120" s="5">
        <v>0</v>
      </c>
      <c r="E120" s="5" t="s">
        <v>212</v>
      </c>
      <c r="F120" s="5" t="s">
        <v>215</v>
      </c>
    </row>
    <row r="121" spans="1:6" x14ac:dyDescent="0.25">
      <c r="A121" s="5">
        <v>118</v>
      </c>
      <c r="B121" s="5" t="s">
        <v>219</v>
      </c>
      <c r="C121" s="5">
        <v>0</v>
      </c>
      <c r="D121" s="5">
        <v>0</v>
      </c>
      <c r="E121" s="5" t="s">
        <v>212</v>
      </c>
      <c r="F121" s="5" t="s">
        <v>215</v>
      </c>
    </row>
    <row r="122" spans="1:6" x14ac:dyDescent="0.25">
      <c r="A122" s="5">
        <v>119</v>
      </c>
      <c r="B122" s="5" t="s">
        <v>219</v>
      </c>
      <c r="C122" s="5">
        <v>0</v>
      </c>
      <c r="D122" s="5">
        <v>0</v>
      </c>
      <c r="E122" s="5" t="s">
        <v>212</v>
      </c>
      <c r="F122" s="5" t="s">
        <v>215</v>
      </c>
    </row>
    <row r="123" spans="1:6" x14ac:dyDescent="0.25">
      <c r="A123" s="5">
        <v>120</v>
      </c>
      <c r="B123" s="5" t="s">
        <v>219</v>
      </c>
      <c r="C123" s="5">
        <v>0</v>
      </c>
      <c r="D123" s="5">
        <v>0</v>
      </c>
      <c r="E123" s="5" t="s">
        <v>212</v>
      </c>
      <c r="F123" s="5" t="s">
        <v>215</v>
      </c>
    </row>
    <row r="124" spans="1:6" x14ac:dyDescent="0.25">
      <c r="A124" s="5">
        <v>121</v>
      </c>
      <c r="B124" s="5" t="s">
        <v>219</v>
      </c>
      <c r="C124" s="5">
        <v>0</v>
      </c>
      <c r="D124" s="5">
        <v>0</v>
      </c>
      <c r="E124" s="5" t="s">
        <v>212</v>
      </c>
      <c r="F124" s="5" t="s">
        <v>215</v>
      </c>
    </row>
    <row r="125" spans="1:6" x14ac:dyDescent="0.25">
      <c r="A125" s="5">
        <v>122</v>
      </c>
      <c r="B125" s="5" t="s">
        <v>219</v>
      </c>
      <c r="C125" s="5">
        <v>0</v>
      </c>
      <c r="D125" s="5">
        <v>0</v>
      </c>
      <c r="E125" s="5" t="s">
        <v>212</v>
      </c>
      <c r="F125" s="5" t="s">
        <v>215</v>
      </c>
    </row>
    <row r="126" spans="1:6" x14ac:dyDescent="0.25">
      <c r="A126" s="5">
        <v>123</v>
      </c>
      <c r="B126" s="5" t="s">
        <v>219</v>
      </c>
      <c r="C126" s="5">
        <v>0</v>
      </c>
      <c r="D126" s="5">
        <v>0</v>
      </c>
      <c r="E126" s="5" t="s">
        <v>212</v>
      </c>
      <c r="F126" s="5" t="s">
        <v>215</v>
      </c>
    </row>
    <row r="127" spans="1:6" x14ac:dyDescent="0.25">
      <c r="A127" s="5">
        <v>124</v>
      </c>
      <c r="B127" s="5" t="s">
        <v>219</v>
      </c>
      <c r="C127" s="5">
        <v>0</v>
      </c>
      <c r="D127" s="5">
        <v>0</v>
      </c>
      <c r="E127" s="5" t="s">
        <v>212</v>
      </c>
      <c r="F127" s="5" t="s">
        <v>215</v>
      </c>
    </row>
    <row r="128" spans="1:6" x14ac:dyDescent="0.25">
      <c r="A128" s="5">
        <v>125</v>
      </c>
      <c r="B128" s="5" t="s">
        <v>219</v>
      </c>
      <c r="C128" s="5">
        <v>0</v>
      </c>
      <c r="D128" s="5">
        <v>0</v>
      </c>
      <c r="E128" s="5" t="s">
        <v>212</v>
      </c>
      <c r="F128" s="5" t="s">
        <v>215</v>
      </c>
    </row>
    <row r="129" spans="1:6" x14ac:dyDescent="0.25">
      <c r="A129" s="5">
        <v>126</v>
      </c>
      <c r="B129" s="5" t="s">
        <v>219</v>
      </c>
      <c r="C129" s="5">
        <v>0</v>
      </c>
      <c r="D129" s="5">
        <v>0</v>
      </c>
      <c r="E129" s="5" t="s">
        <v>212</v>
      </c>
      <c r="F129" s="5" t="s">
        <v>215</v>
      </c>
    </row>
    <row r="130" spans="1:6" x14ac:dyDescent="0.25">
      <c r="A130" s="5">
        <v>127</v>
      </c>
      <c r="B130" s="5" t="s">
        <v>219</v>
      </c>
      <c r="C130" s="5">
        <v>0</v>
      </c>
      <c r="D130" s="5">
        <v>0</v>
      </c>
      <c r="E130" s="5" t="s">
        <v>212</v>
      </c>
      <c r="F130" s="5" t="s">
        <v>215</v>
      </c>
    </row>
    <row r="131" spans="1:6" x14ac:dyDescent="0.25">
      <c r="A131" s="5">
        <v>128</v>
      </c>
      <c r="B131" s="5" t="s">
        <v>219</v>
      </c>
      <c r="C131" s="5">
        <v>0</v>
      </c>
      <c r="D131" s="5">
        <v>0</v>
      </c>
      <c r="E131" s="5" t="s">
        <v>212</v>
      </c>
      <c r="F131" s="5" t="s">
        <v>215</v>
      </c>
    </row>
    <row r="132" spans="1:6" x14ac:dyDescent="0.25">
      <c r="A132" s="5">
        <v>129</v>
      </c>
      <c r="B132" s="5" t="s">
        <v>219</v>
      </c>
      <c r="C132" s="5">
        <v>0</v>
      </c>
      <c r="D132" s="5">
        <v>0</v>
      </c>
      <c r="E132" s="5" t="s">
        <v>212</v>
      </c>
      <c r="F132" s="5" t="s">
        <v>215</v>
      </c>
    </row>
    <row r="133" spans="1:6" x14ac:dyDescent="0.25">
      <c r="A133" s="5">
        <v>130</v>
      </c>
      <c r="B133" s="5" t="s">
        <v>219</v>
      </c>
      <c r="C133" s="5">
        <v>0</v>
      </c>
      <c r="D133" s="5">
        <v>0</v>
      </c>
      <c r="E133" s="5" t="s">
        <v>212</v>
      </c>
      <c r="F133" s="5" t="s">
        <v>215</v>
      </c>
    </row>
    <row r="134" spans="1:6" x14ac:dyDescent="0.25">
      <c r="A134" s="5">
        <v>131</v>
      </c>
      <c r="B134" s="5" t="s">
        <v>219</v>
      </c>
      <c r="C134" s="5">
        <v>0</v>
      </c>
      <c r="D134" s="5">
        <v>0</v>
      </c>
      <c r="E134" s="5" t="s">
        <v>212</v>
      </c>
      <c r="F134" s="5" t="s">
        <v>215</v>
      </c>
    </row>
    <row r="135" spans="1:6" x14ac:dyDescent="0.25">
      <c r="A135" s="5">
        <v>132</v>
      </c>
      <c r="B135" s="5" t="s">
        <v>219</v>
      </c>
      <c r="C135" s="5">
        <v>0</v>
      </c>
      <c r="D135" s="5">
        <v>0</v>
      </c>
      <c r="E135" s="5" t="s">
        <v>212</v>
      </c>
      <c r="F135" s="5" t="s">
        <v>215</v>
      </c>
    </row>
    <row r="136" spans="1:6" x14ac:dyDescent="0.25">
      <c r="A136" s="5">
        <v>133</v>
      </c>
      <c r="B136" s="5" t="s">
        <v>219</v>
      </c>
      <c r="C136" s="5">
        <v>0</v>
      </c>
      <c r="D136" s="5">
        <v>0</v>
      </c>
      <c r="E136" s="5" t="s">
        <v>212</v>
      </c>
      <c r="F136" s="5" t="s">
        <v>215</v>
      </c>
    </row>
    <row r="137" spans="1:6" x14ac:dyDescent="0.25">
      <c r="A137" s="5">
        <v>134</v>
      </c>
      <c r="B137" s="5" t="s">
        <v>219</v>
      </c>
      <c r="C137" s="5">
        <v>0</v>
      </c>
      <c r="D137" s="5">
        <v>0</v>
      </c>
      <c r="E137" s="5" t="s">
        <v>212</v>
      </c>
      <c r="F137" s="5" t="s">
        <v>215</v>
      </c>
    </row>
    <row r="138" spans="1:6" x14ac:dyDescent="0.25">
      <c r="A138" s="5">
        <v>135</v>
      </c>
      <c r="B138" s="5" t="s">
        <v>219</v>
      </c>
      <c r="C138" s="5">
        <v>0</v>
      </c>
      <c r="D138" s="5">
        <v>0</v>
      </c>
      <c r="E138" s="5" t="s">
        <v>212</v>
      </c>
      <c r="F138" s="5" t="s">
        <v>215</v>
      </c>
    </row>
    <row r="139" spans="1:6" x14ac:dyDescent="0.25">
      <c r="A139" s="5">
        <v>136</v>
      </c>
      <c r="B139" s="5" t="s">
        <v>219</v>
      </c>
      <c r="C139" s="5">
        <v>0</v>
      </c>
      <c r="D139" s="5">
        <v>0</v>
      </c>
      <c r="E139" s="5" t="s">
        <v>212</v>
      </c>
      <c r="F139" s="5" t="s">
        <v>215</v>
      </c>
    </row>
    <row r="140" spans="1:6" x14ac:dyDescent="0.25">
      <c r="A140" s="5">
        <v>137</v>
      </c>
      <c r="B140" s="5" t="s">
        <v>219</v>
      </c>
      <c r="C140" s="5">
        <v>0</v>
      </c>
      <c r="D140" s="5">
        <v>0</v>
      </c>
      <c r="E140" s="5" t="s">
        <v>212</v>
      </c>
      <c r="F140" s="5" t="s">
        <v>215</v>
      </c>
    </row>
    <row r="141" spans="1:6" x14ac:dyDescent="0.25">
      <c r="A141" s="5">
        <v>138</v>
      </c>
      <c r="B141" s="5" t="s">
        <v>219</v>
      </c>
      <c r="C141" s="5">
        <v>0</v>
      </c>
      <c r="D141" s="5">
        <v>0</v>
      </c>
      <c r="E141" s="5" t="s">
        <v>212</v>
      </c>
      <c r="F141" s="5" t="s">
        <v>215</v>
      </c>
    </row>
    <row r="142" spans="1:6" x14ac:dyDescent="0.25">
      <c r="A142" s="5">
        <v>139</v>
      </c>
      <c r="B142" s="5" t="s">
        <v>219</v>
      </c>
      <c r="C142" s="5">
        <v>0</v>
      </c>
      <c r="D142" s="5">
        <v>0</v>
      </c>
      <c r="E142" s="5" t="s">
        <v>212</v>
      </c>
      <c r="F142" s="5" t="s">
        <v>215</v>
      </c>
    </row>
    <row r="143" spans="1:6" x14ac:dyDescent="0.25">
      <c r="A143" s="5">
        <v>140</v>
      </c>
      <c r="B143" s="5" t="s">
        <v>219</v>
      </c>
      <c r="C143" s="5">
        <v>0</v>
      </c>
      <c r="D143" s="5">
        <v>0</v>
      </c>
      <c r="E143" s="5" t="s">
        <v>212</v>
      </c>
      <c r="F143" s="5" t="s">
        <v>215</v>
      </c>
    </row>
    <row r="144" spans="1:6" x14ac:dyDescent="0.25">
      <c r="A144" s="5">
        <v>141</v>
      </c>
      <c r="B144" s="5" t="s">
        <v>219</v>
      </c>
      <c r="C144" s="5">
        <v>0</v>
      </c>
      <c r="D144" s="5">
        <v>0</v>
      </c>
      <c r="E144" s="5" t="s">
        <v>212</v>
      </c>
      <c r="F144" s="5" t="s">
        <v>215</v>
      </c>
    </row>
    <row r="145" spans="1:6" x14ac:dyDescent="0.25">
      <c r="A145" s="5">
        <v>142</v>
      </c>
      <c r="B145" s="5" t="s">
        <v>219</v>
      </c>
      <c r="C145" s="5">
        <v>0</v>
      </c>
      <c r="D145" s="5">
        <v>0</v>
      </c>
      <c r="E145" s="5" t="s">
        <v>212</v>
      </c>
      <c r="F145" s="5" t="s">
        <v>215</v>
      </c>
    </row>
    <row r="146" spans="1:6" x14ac:dyDescent="0.25">
      <c r="A146" s="5">
        <v>143</v>
      </c>
      <c r="B146" s="5" t="s">
        <v>219</v>
      </c>
      <c r="C146" s="5">
        <v>0</v>
      </c>
      <c r="D146" s="5">
        <v>0</v>
      </c>
      <c r="E146" s="5" t="s">
        <v>212</v>
      </c>
      <c r="F146" s="5" t="s">
        <v>215</v>
      </c>
    </row>
    <row r="147" spans="1:6" x14ac:dyDescent="0.25">
      <c r="A147" s="5">
        <v>144</v>
      </c>
      <c r="B147" s="5" t="s">
        <v>219</v>
      </c>
      <c r="C147" s="5">
        <v>0</v>
      </c>
      <c r="D147" s="5">
        <v>0</v>
      </c>
      <c r="E147" s="5" t="s">
        <v>212</v>
      </c>
      <c r="F147" s="5" t="s">
        <v>215</v>
      </c>
    </row>
    <row r="148" spans="1:6" x14ac:dyDescent="0.25">
      <c r="A148" s="5">
        <v>145</v>
      </c>
      <c r="B148" s="5" t="s">
        <v>219</v>
      </c>
      <c r="C148" s="5">
        <v>0</v>
      </c>
      <c r="D148" s="5">
        <v>0</v>
      </c>
      <c r="E148" s="5" t="s">
        <v>212</v>
      </c>
      <c r="F148" s="5" t="s">
        <v>215</v>
      </c>
    </row>
    <row r="149" spans="1:6" x14ac:dyDescent="0.25">
      <c r="A149" s="5">
        <v>146</v>
      </c>
      <c r="B149" s="5" t="s">
        <v>219</v>
      </c>
      <c r="C149" s="5">
        <v>0</v>
      </c>
      <c r="D149" s="5">
        <v>0</v>
      </c>
      <c r="E149" s="5" t="s">
        <v>212</v>
      </c>
      <c r="F149" s="5" t="s">
        <v>215</v>
      </c>
    </row>
    <row r="150" spans="1:6" x14ac:dyDescent="0.25">
      <c r="A150" s="5">
        <v>147</v>
      </c>
      <c r="B150" s="5" t="s">
        <v>219</v>
      </c>
      <c r="C150" s="5">
        <v>0</v>
      </c>
      <c r="D150" s="5">
        <v>0</v>
      </c>
      <c r="E150" s="5" t="s">
        <v>212</v>
      </c>
      <c r="F150" s="5" t="s">
        <v>215</v>
      </c>
    </row>
    <row r="151" spans="1:6" x14ac:dyDescent="0.25">
      <c r="A151" s="5">
        <v>148</v>
      </c>
      <c r="B151" s="5" t="s">
        <v>219</v>
      </c>
      <c r="C151" s="5">
        <v>0</v>
      </c>
      <c r="D151" s="5">
        <v>0</v>
      </c>
      <c r="E151" s="5" t="s">
        <v>212</v>
      </c>
      <c r="F151" s="5" t="s">
        <v>215</v>
      </c>
    </row>
    <row r="152" spans="1:6" x14ac:dyDescent="0.25">
      <c r="A152" s="5">
        <v>149</v>
      </c>
      <c r="B152" s="5" t="s">
        <v>219</v>
      </c>
      <c r="C152" s="5">
        <v>0</v>
      </c>
      <c r="D152" s="5">
        <v>0</v>
      </c>
      <c r="E152" s="5" t="s">
        <v>212</v>
      </c>
      <c r="F152" s="5" t="s">
        <v>215</v>
      </c>
    </row>
    <row r="153" spans="1:6" x14ac:dyDescent="0.25">
      <c r="A153" s="5">
        <v>150</v>
      </c>
      <c r="B153" s="5" t="s">
        <v>219</v>
      </c>
      <c r="C153" s="5">
        <v>0</v>
      </c>
      <c r="D153" s="5">
        <v>0</v>
      </c>
      <c r="E153" s="5" t="s">
        <v>212</v>
      </c>
      <c r="F153" s="5" t="s">
        <v>215</v>
      </c>
    </row>
    <row r="154" spans="1:6" x14ac:dyDescent="0.25">
      <c r="A154" s="5">
        <v>151</v>
      </c>
      <c r="B154" s="5" t="s">
        <v>219</v>
      </c>
      <c r="C154" s="5">
        <v>0</v>
      </c>
      <c r="D154" s="5">
        <v>0</v>
      </c>
      <c r="E154" s="5" t="s">
        <v>212</v>
      </c>
      <c r="F154" s="5" t="s">
        <v>215</v>
      </c>
    </row>
    <row r="155" spans="1:6" x14ac:dyDescent="0.25">
      <c r="A155" s="5">
        <v>152</v>
      </c>
      <c r="B155" s="5" t="s">
        <v>219</v>
      </c>
      <c r="C155" s="5">
        <v>0</v>
      </c>
      <c r="D155" s="5">
        <v>0</v>
      </c>
      <c r="E155" s="5" t="s">
        <v>212</v>
      </c>
      <c r="F155" s="5" t="s">
        <v>215</v>
      </c>
    </row>
    <row r="156" spans="1:6" x14ac:dyDescent="0.25">
      <c r="A156" s="5">
        <v>153</v>
      </c>
      <c r="B156" s="5" t="s">
        <v>219</v>
      </c>
      <c r="C156" s="5">
        <v>0</v>
      </c>
      <c r="D156" s="5">
        <v>0</v>
      </c>
      <c r="E156" s="5" t="s">
        <v>212</v>
      </c>
      <c r="F156" s="5" t="s">
        <v>215</v>
      </c>
    </row>
    <row r="157" spans="1:6" x14ac:dyDescent="0.25">
      <c r="A157" s="5">
        <v>154</v>
      </c>
      <c r="B157" s="5" t="s">
        <v>219</v>
      </c>
      <c r="C157" s="5">
        <v>0</v>
      </c>
      <c r="D157" s="5">
        <v>0</v>
      </c>
      <c r="E157" s="5" t="s">
        <v>212</v>
      </c>
      <c r="F157" s="5" t="s">
        <v>215</v>
      </c>
    </row>
    <row r="158" spans="1:6" x14ac:dyDescent="0.25">
      <c r="A158" s="5">
        <v>155</v>
      </c>
      <c r="B158" s="5" t="s">
        <v>219</v>
      </c>
      <c r="C158" s="5">
        <v>0</v>
      </c>
      <c r="D158" s="5">
        <v>0</v>
      </c>
      <c r="E158" s="5" t="s">
        <v>212</v>
      </c>
      <c r="F158" s="5" t="s">
        <v>215</v>
      </c>
    </row>
    <row r="159" spans="1:6" x14ac:dyDescent="0.25">
      <c r="A159" s="5">
        <v>156</v>
      </c>
      <c r="B159" s="5" t="s">
        <v>219</v>
      </c>
      <c r="C159" s="5">
        <v>0</v>
      </c>
      <c r="D159" s="5">
        <v>0</v>
      </c>
      <c r="E159" s="5" t="s">
        <v>212</v>
      </c>
      <c r="F159" s="5" t="s">
        <v>215</v>
      </c>
    </row>
    <row r="160" spans="1:6" x14ac:dyDescent="0.25">
      <c r="A160" s="5">
        <v>157</v>
      </c>
      <c r="B160" s="5" t="s">
        <v>219</v>
      </c>
      <c r="C160" s="5">
        <v>0</v>
      </c>
      <c r="D160" s="5">
        <v>0</v>
      </c>
      <c r="E160" s="5" t="s">
        <v>212</v>
      </c>
      <c r="F160" s="5" t="s">
        <v>215</v>
      </c>
    </row>
    <row r="161" spans="1:6" x14ac:dyDescent="0.25">
      <c r="A161" s="5">
        <v>158</v>
      </c>
      <c r="B161" s="5" t="s">
        <v>219</v>
      </c>
      <c r="C161" s="5">
        <v>0</v>
      </c>
      <c r="D161" s="5">
        <v>0</v>
      </c>
      <c r="E161" s="5" t="s">
        <v>212</v>
      </c>
      <c r="F161" s="5" t="s">
        <v>215</v>
      </c>
    </row>
    <row r="162" spans="1:6" x14ac:dyDescent="0.25">
      <c r="A162" s="5">
        <v>159</v>
      </c>
      <c r="B162" s="5" t="s">
        <v>219</v>
      </c>
      <c r="C162" s="5">
        <v>0</v>
      </c>
      <c r="D162" s="5">
        <v>0</v>
      </c>
      <c r="E162" s="5" t="s">
        <v>212</v>
      </c>
      <c r="F162" s="5" t="s">
        <v>215</v>
      </c>
    </row>
    <row r="163" spans="1:6" x14ac:dyDescent="0.25">
      <c r="A163" s="5">
        <v>160</v>
      </c>
      <c r="B163" s="5" t="s">
        <v>219</v>
      </c>
      <c r="C163" s="5">
        <v>0</v>
      </c>
      <c r="D163" s="5">
        <v>0</v>
      </c>
      <c r="E163" s="5" t="s">
        <v>212</v>
      </c>
      <c r="F163" s="5" t="s">
        <v>215</v>
      </c>
    </row>
    <row r="164" spans="1:6" x14ac:dyDescent="0.25">
      <c r="A164" s="5">
        <v>161</v>
      </c>
      <c r="B164" s="5" t="s">
        <v>219</v>
      </c>
      <c r="C164" s="5">
        <v>0</v>
      </c>
      <c r="D164" s="5">
        <v>0</v>
      </c>
      <c r="E164" s="5" t="s">
        <v>212</v>
      </c>
      <c r="F164" s="5" t="s">
        <v>215</v>
      </c>
    </row>
    <row r="165" spans="1:6" x14ac:dyDescent="0.25">
      <c r="A165" s="5">
        <v>162</v>
      </c>
      <c r="B165" s="5" t="s">
        <v>219</v>
      </c>
      <c r="C165" s="5">
        <v>0</v>
      </c>
      <c r="D165" s="5">
        <v>0</v>
      </c>
      <c r="E165" s="5" t="s">
        <v>212</v>
      </c>
      <c r="F165" s="5" t="s">
        <v>215</v>
      </c>
    </row>
    <row r="166" spans="1:6" x14ac:dyDescent="0.25">
      <c r="A166" s="5">
        <v>163</v>
      </c>
      <c r="B166" s="5" t="s">
        <v>219</v>
      </c>
      <c r="C166" s="5">
        <v>0</v>
      </c>
      <c r="D166" s="5">
        <v>0</v>
      </c>
      <c r="E166" s="5" t="s">
        <v>212</v>
      </c>
      <c r="F166" s="5" t="s">
        <v>215</v>
      </c>
    </row>
    <row r="167" spans="1:6" x14ac:dyDescent="0.25">
      <c r="A167" s="5">
        <v>164</v>
      </c>
      <c r="B167" s="5" t="s">
        <v>219</v>
      </c>
      <c r="C167" s="5">
        <v>0</v>
      </c>
      <c r="D167" s="5">
        <v>0</v>
      </c>
      <c r="E167" s="5" t="s">
        <v>212</v>
      </c>
      <c r="F167" s="5" t="s">
        <v>215</v>
      </c>
    </row>
    <row r="168" spans="1:6" x14ac:dyDescent="0.25">
      <c r="A168" s="5">
        <v>165</v>
      </c>
      <c r="B168" s="5" t="s">
        <v>219</v>
      </c>
      <c r="C168" s="5">
        <v>0</v>
      </c>
      <c r="D168" s="5">
        <v>0</v>
      </c>
      <c r="E168" s="5" t="s">
        <v>212</v>
      </c>
      <c r="F168" s="5" t="s">
        <v>215</v>
      </c>
    </row>
    <row r="169" spans="1:6" x14ac:dyDescent="0.25">
      <c r="A169" s="5">
        <v>166</v>
      </c>
      <c r="B169" s="5" t="s">
        <v>219</v>
      </c>
      <c r="C169" s="5">
        <v>0</v>
      </c>
      <c r="D169" s="5">
        <v>0</v>
      </c>
      <c r="E169" s="5" t="s">
        <v>212</v>
      </c>
      <c r="F169" s="5" t="s">
        <v>215</v>
      </c>
    </row>
    <row r="170" spans="1:6" x14ac:dyDescent="0.25">
      <c r="A170" s="5">
        <v>167</v>
      </c>
      <c r="B170" s="5" t="s">
        <v>219</v>
      </c>
      <c r="C170" s="5">
        <v>0</v>
      </c>
      <c r="D170" s="5">
        <v>0</v>
      </c>
      <c r="E170" s="5" t="s">
        <v>212</v>
      </c>
      <c r="F170" s="5" t="s">
        <v>215</v>
      </c>
    </row>
    <row r="171" spans="1:6" x14ac:dyDescent="0.25">
      <c r="A171" s="5">
        <v>168</v>
      </c>
      <c r="B171" s="5" t="s">
        <v>219</v>
      </c>
      <c r="C171" s="5">
        <v>0</v>
      </c>
      <c r="D171" s="5">
        <v>0</v>
      </c>
      <c r="E171" s="5" t="s">
        <v>212</v>
      </c>
      <c r="F171" s="5" t="s">
        <v>215</v>
      </c>
    </row>
    <row r="172" spans="1:6" x14ac:dyDescent="0.25">
      <c r="A172" s="5">
        <v>169</v>
      </c>
      <c r="B172" s="5" t="s">
        <v>219</v>
      </c>
      <c r="C172" s="5">
        <v>0</v>
      </c>
      <c r="D172" s="5">
        <v>0</v>
      </c>
      <c r="E172" s="5" t="s">
        <v>212</v>
      </c>
      <c r="F172" s="5" t="s">
        <v>215</v>
      </c>
    </row>
    <row r="173" spans="1:6" x14ac:dyDescent="0.25">
      <c r="A173" s="5">
        <v>170</v>
      </c>
      <c r="B173" s="5" t="s">
        <v>219</v>
      </c>
      <c r="C173" s="5">
        <v>0</v>
      </c>
      <c r="D173" s="5">
        <v>0</v>
      </c>
      <c r="E173" s="5" t="s">
        <v>212</v>
      </c>
      <c r="F173" s="5" t="s">
        <v>215</v>
      </c>
    </row>
    <row r="174" spans="1:6" x14ac:dyDescent="0.25">
      <c r="A174" s="5">
        <v>171</v>
      </c>
      <c r="B174" s="5" t="s">
        <v>219</v>
      </c>
      <c r="C174" s="5">
        <v>0</v>
      </c>
      <c r="D174" s="5">
        <v>0</v>
      </c>
      <c r="E174" s="5" t="s">
        <v>212</v>
      </c>
      <c r="F174" s="5" t="s">
        <v>215</v>
      </c>
    </row>
    <row r="175" spans="1:6" x14ac:dyDescent="0.25">
      <c r="A175" s="5">
        <v>172</v>
      </c>
      <c r="B175" s="5" t="s">
        <v>219</v>
      </c>
      <c r="C175" s="5">
        <v>0</v>
      </c>
      <c r="D175" s="5">
        <v>0</v>
      </c>
      <c r="E175" s="5" t="s">
        <v>212</v>
      </c>
      <c r="F175" s="5" t="s">
        <v>215</v>
      </c>
    </row>
    <row r="176" spans="1:6" x14ac:dyDescent="0.25">
      <c r="A176" s="5">
        <v>173</v>
      </c>
      <c r="B176" s="5" t="s">
        <v>219</v>
      </c>
      <c r="C176" s="5">
        <v>0</v>
      </c>
      <c r="D176" s="5">
        <v>0</v>
      </c>
      <c r="E176" s="5" t="s">
        <v>212</v>
      </c>
      <c r="F176" s="5" t="s">
        <v>215</v>
      </c>
    </row>
    <row r="177" spans="1:6" x14ac:dyDescent="0.25">
      <c r="A177" s="5">
        <v>174</v>
      </c>
      <c r="B177" s="5" t="s">
        <v>219</v>
      </c>
      <c r="C177" s="5">
        <v>0</v>
      </c>
      <c r="D177" s="5">
        <v>0</v>
      </c>
      <c r="E177" s="5" t="s">
        <v>212</v>
      </c>
      <c r="F177" s="5" t="s">
        <v>215</v>
      </c>
    </row>
    <row r="178" spans="1:6" x14ac:dyDescent="0.25">
      <c r="A178" s="5">
        <v>175</v>
      </c>
      <c r="B178" s="5" t="s">
        <v>219</v>
      </c>
      <c r="C178" s="5">
        <v>0</v>
      </c>
      <c r="D178" s="5">
        <v>0</v>
      </c>
      <c r="E178" s="5" t="s">
        <v>212</v>
      </c>
      <c r="F178" s="5" t="s">
        <v>215</v>
      </c>
    </row>
    <row r="179" spans="1:6" x14ac:dyDescent="0.25">
      <c r="A179" s="5">
        <v>176</v>
      </c>
      <c r="B179" s="5" t="s">
        <v>219</v>
      </c>
      <c r="C179" s="5">
        <v>0</v>
      </c>
      <c r="D179" s="5">
        <v>0</v>
      </c>
      <c r="E179" s="5" t="s">
        <v>212</v>
      </c>
      <c r="F179" s="5" t="s">
        <v>215</v>
      </c>
    </row>
    <row r="180" spans="1:6" x14ac:dyDescent="0.25">
      <c r="A180" s="5">
        <v>177</v>
      </c>
      <c r="B180" s="5" t="s">
        <v>219</v>
      </c>
      <c r="C180" s="5">
        <v>0</v>
      </c>
      <c r="D180" s="5">
        <v>0</v>
      </c>
      <c r="E180" s="5" t="s">
        <v>212</v>
      </c>
      <c r="F180" s="5" t="s">
        <v>215</v>
      </c>
    </row>
    <row r="181" spans="1:6" x14ac:dyDescent="0.25">
      <c r="A181" s="5">
        <v>178</v>
      </c>
      <c r="B181" s="5" t="s">
        <v>219</v>
      </c>
      <c r="C181" s="5">
        <v>0</v>
      </c>
      <c r="D181" s="5">
        <v>0</v>
      </c>
      <c r="E181" s="5" t="s">
        <v>212</v>
      </c>
      <c r="F181" s="5" t="s">
        <v>215</v>
      </c>
    </row>
    <row r="182" spans="1:6" x14ac:dyDescent="0.25">
      <c r="A182" s="5">
        <v>179</v>
      </c>
      <c r="B182" s="5" t="s">
        <v>219</v>
      </c>
      <c r="C182" s="5">
        <v>0</v>
      </c>
      <c r="D182" s="5">
        <v>0</v>
      </c>
      <c r="E182" s="5" t="s">
        <v>212</v>
      </c>
      <c r="F182" s="5" t="s">
        <v>215</v>
      </c>
    </row>
    <row r="183" spans="1:6" x14ac:dyDescent="0.25">
      <c r="A183" s="5">
        <v>180</v>
      </c>
      <c r="B183" s="5" t="s">
        <v>219</v>
      </c>
      <c r="C183" s="5">
        <v>0</v>
      </c>
      <c r="D183" s="5">
        <v>0</v>
      </c>
      <c r="E183" s="5" t="s">
        <v>212</v>
      </c>
      <c r="F183" s="5" t="s">
        <v>215</v>
      </c>
    </row>
    <row r="184" spans="1:6" x14ac:dyDescent="0.25">
      <c r="A184" s="5">
        <v>181</v>
      </c>
      <c r="B184" s="5" t="s">
        <v>219</v>
      </c>
      <c r="C184" s="5">
        <v>0</v>
      </c>
      <c r="D184" s="5">
        <v>0</v>
      </c>
      <c r="E184" s="5" t="s">
        <v>212</v>
      </c>
      <c r="F184" s="5" t="s">
        <v>215</v>
      </c>
    </row>
    <row r="185" spans="1:6" x14ac:dyDescent="0.25">
      <c r="A185" s="5">
        <v>182</v>
      </c>
      <c r="B185" s="5" t="s">
        <v>219</v>
      </c>
      <c r="C185" s="5">
        <v>0</v>
      </c>
      <c r="D185" s="5">
        <v>0</v>
      </c>
      <c r="E185" s="5" t="s">
        <v>212</v>
      </c>
      <c r="F185" s="5" t="s">
        <v>215</v>
      </c>
    </row>
    <row r="186" spans="1:6" x14ac:dyDescent="0.25">
      <c r="A186" s="5">
        <v>183</v>
      </c>
      <c r="B186" s="5" t="s">
        <v>219</v>
      </c>
      <c r="C186" s="5">
        <v>0</v>
      </c>
      <c r="D186" s="5">
        <v>0</v>
      </c>
      <c r="E186" s="5" t="s">
        <v>212</v>
      </c>
      <c r="F186" s="5" t="s">
        <v>215</v>
      </c>
    </row>
    <row r="187" spans="1:6" x14ac:dyDescent="0.25">
      <c r="A187" s="5">
        <v>184</v>
      </c>
      <c r="B187" s="5" t="s">
        <v>219</v>
      </c>
      <c r="C187" s="5">
        <v>0</v>
      </c>
      <c r="D187" s="5">
        <v>0</v>
      </c>
      <c r="E187" s="5" t="s">
        <v>212</v>
      </c>
      <c r="F187" s="5" t="s">
        <v>215</v>
      </c>
    </row>
    <row r="188" spans="1:6" x14ac:dyDescent="0.25">
      <c r="A188" s="5">
        <v>185</v>
      </c>
      <c r="B188" s="5" t="s">
        <v>219</v>
      </c>
      <c r="C188" s="5">
        <v>0</v>
      </c>
      <c r="D188" s="5">
        <v>0</v>
      </c>
      <c r="E188" s="5" t="s">
        <v>212</v>
      </c>
      <c r="F188" s="5" t="s">
        <v>215</v>
      </c>
    </row>
    <row r="189" spans="1:6" x14ac:dyDescent="0.25">
      <c r="A189" s="5">
        <v>186</v>
      </c>
      <c r="B189" s="5" t="s">
        <v>219</v>
      </c>
      <c r="C189" s="5">
        <v>0</v>
      </c>
      <c r="D189" s="5">
        <v>0</v>
      </c>
      <c r="E189" s="5" t="s">
        <v>212</v>
      </c>
      <c r="F189" s="5" t="s">
        <v>215</v>
      </c>
    </row>
    <row r="190" spans="1:6" x14ac:dyDescent="0.25">
      <c r="A190" s="5">
        <v>187</v>
      </c>
      <c r="B190" s="5" t="s">
        <v>219</v>
      </c>
      <c r="C190" s="5">
        <v>0</v>
      </c>
      <c r="D190" s="5">
        <v>0</v>
      </c>
      <c r="E190" s="5" t="s">
        <v>212</v>
      </c>
      <c r="F190" s="5" t="s">
        <v>215</v>
      </c>
    </row>
    <row r="191" spans="1:6" x14ac:dyDescent="0.25">
      <c r="A191" s="5">
        <v>188</v>
      </c>
      <c r="B191" s="5" t="s">
        <v>219</v>
      </c>
      <c r="C191" s="5">
        <v>0</v>
      </c>
      <c r="D191" s="5">
        <v>0</v>
      </c>
      <c r="E191" s="5" t="s">
        <v>212</v>
      </c>
      <c r="F191" s="5" t="s">
        <v>215</v>
      </c>
    </row>
    <row r="192" spans="1:6" x14ac:dyDescent="0.25">
      <c r="A192" s="5">
        <v>189</v>
      </c>
      <c r="B192" s="5" t="s">
        <v>219</v>
      </c>
      <c r="C192" s="5">
        <v>0</v>
      </c>
      <c r="D192" s="5">
        <v>0</v>
      </c>
      <c r="E192" s="5" t="s">
        <v>212</v>
      </c>
      <c r="F192" s="5" t="s">
        <v>215</v>
      </c>
    </row>
    <row r="193" spans="1:6" x14ac:dyDescent="0.25">
      <c r="A193" s="5">
        <v>190</v>
      </c>
      <c r="B193" s="5" t="s">
        <v>219</v>
      </c>
      <c r="C193" s="5">
        <v>0</v>
      </c>
      <c r="D193" s="5">
        <v>0</v>
      </c>
      <c r="E193" s="5" t="s">
        <v>212</v>
      </c>
      <c r="F193" s="5" t="s">
        <v>215</v>
      </c>
    </row>
    <row r="194" spans="1:6" x14ac:dyDescent="0.25">
      <c r="A194" s="5">
        <v>191</v>
      </c>
      <c r="B194" s="5" t="s">
        <v>219</v>
      </c>
      <c r="C194" s="5">
        <v>0</v>
      </c>
      <c r="D194" s="5">
        <v>0</v>
      </c>
      <c r="E194" s="5" t="s">
        <v>212</v>
      </c>
      <c r="F194" s="5" t="s">
        <v>215</v>
      </c>
    </row>
    <row r="195" spans="1:6" x14ac:dyDescent="0.25">
      <c r="A195" s="5">
        <v>192</v>
      </c>
      <c r="B195" s="5" t="s">
        <v>219</v>
      </c>
      <c r="C195" s="5">
        <v>0</v>
      </c>
      <c r="D195" s="5">
        <v>0</v>
      </c>
      <c r="E195" s="5" t="s">
        <v>212</v>
      </c>
      <c r="F195" s="5" t="s">
        <v>215</v>
      </c>
    </row>
    <row r="196" spans="1:6" x14ac:dyDescent="0.25">
      <c r="A196" s="5">
        <v>193</v>
      </c>
      <c r="B196" s="5" t="s">
        <v>219</v>
      </c>
      <c r="C196" s="5">
        <v>0</v>
      </c>
      <c r="D196" s="5">
        <v>0</v>
      </c>
      <c r="E196" s="5" t="s">
        <v>212</v>
      </c>
      <c r="F196" s="5" t="s">
        <v>215</v>
      </c>
    </row>
    <row r="197" spans="1:6" x14ac:dyDescent="0.25">
      <c r="A197" s="5">
        <v>194</v>
      </c>
      <c r="B197" s="5" t="s">
        <v>219</v>
      </c>
      <c r="C197" s="5">
        <v>0</v>
      </c>
      <c r="D197" s="5">
        <v>0</v>
      </c>
      <c r="E197" s="5" t="s">
        <v>212</v>
      </c>
      <c r="F197" s="5" t="s">
        <v>215</v>
      </c>
    </row>
    <row r="198" spans="1:6" x14ac:dyDescent="0.25">
      <c r="A198" s="5">
        <v>195</v>
      </c>
      <c r="B198" s="5" t="s">
        <v>219</v>
      </c>
      <c r="C198" s="5">
        <v>0</v>
      </c>
      <c r="D198" s="5">
        <v>0</v>
      </c>
      <c r="E198" s="5" t="s">
        <v>212</v>
      </c>
      <c r="F198" s="5" t="s">
        <v>215</v>
      </c>
    </row>
    <row r="199" spans="1:6" x14ac:dyDescent="0.25">
      <c r="A199" s="5">
        <v>196</v>
      </c>
      <c r="B199" s="5" t="s">
        <v>219</v>
      </c>
      <c r="C199" s="5">
        <v>0</v>
      </c>
      <c r="D199" s="5">
        <v>0</v>
      </c>
      <c r="E199" s="5" t="s">
        <v>212</v>
      </c>
      <c r="F199" s="5" t="s">
        <v>215</v>
      </c>
    </row>
    <row r="200" spans="1:6" x14ac:dyDescent="0.25">
      <c r="A200" s="5">
        <v>197</v>
      </c>
      <c r="B200" s="5" t="s">
        <v>219</v>
      </c>
      <c r="C200" s="5">
        <v>0</v>
      </c>
      <c r="D200" s="5">
        <v>0</v>
      </c>
      <c r="E200" s="5" t="s">
        <v>212</v>
      </c>
      <c r="F200" s="5" t="s">
        <v>215</v>
      </c>
    </row>
    <row r="201" spans="1:6" x14ac:dyDescent="0.25">
      <c r="A201" s="5">
        <v>198</v>
      </c>
      <c r="B201" s="5" t="s">
        <v>219</v>
      </c>
      <c r="C201" s="5">
        <v>0</v>
      </c>
      <c r="D201" s="5">
        <v>0</v>
      </c>
      <c r="E201" s="5" t="s">
        <v>212</v>
      </c>
      <c r="F201" s="5" t="s">
        <v>215</v>
      </c>
    </row>
    <row r="202" spans="1:6" x14ac:dyDescent="0.25">
      <c r="A202" s="5">
        <v>199</v>
      </c>
      <c r="B202" s="5" t="s">
        <v>219</v>
      </c>
      <c r="C202" s="5">
        <v>0</v>
      </c>
      <c r="D202" s="5">
        <v>0</v>
      </c>
      <c r="E202" s="5" t="s">
        <v>212</v>
      </c>
      <c r="F202" s="5" t="s">
        <v>215</v>
      </c>
    </row>
    <row r="203" spans="1:6" x14ac:dyDescent="0.25">
      <c r="A203" s="5">
        <v>200</v>
      </c>
      <c r="B203" s="5" t="s">
        <v>219</v>
      </c>
      <c r="C203" s="5">
        <v>0</v>
      </c>
      <c r="D203" s="5">
        <v>0</v>
      </c>
      <c r="E203" s="5" t="s">
        <v>212</v>
      </c>
      <c r="F203" s="5" t="s">
        <v>215</v>
      </c>
    </row>
    <row r="204" spans="1:6" x14ac:dyDescent="0.25">
      <c r="A204" s="5">
        <v>201</v>
      </c>
      <c r="B204" s="5" t="s">
        <v>219</v>
      </c>
      <c r="C204" s="5">
        <v>0</v>
      </c>
      <c r="D204" s="5">
        <v>0</v>
      </c>
      <c r="E204" s="5" t="s">
        <v>212</v>
      </c>
      <c r="F204" s="5" t="s">
        <v>215</v>
      </c>
    </row>
    <row r="205" spans="1:6" x14ac:dyDescent="0.25">
      <c r="A205" s="5">
        <v>202</v>
      </c>
      <c r="B205" s="5" t="s">
        <v>219</v>
      </c>
      <c r="C205" s="5">
        <v>0</v>
      </c>
      <c r="D205" s="5">
        <v>0</v>
      </c>
      <c r="E205" s="5" t="s">
        <v>212</v>
      </c>
      <c r="F205" s="5" t="s">
        <v>215</v>
      </c>
    </row>
    <row r="206" spans="1:6" x14ac:dyDescent="0.25">
      <c r="A206" s="5">
        <v>203</v>
      </c>
      <c r="B206" s="5" t="s">
        <v>219</v>
      </c>
      <c r="C206" s="5">
        <v>0</v>
      </c>
      <c r="D206" s="5">
        <v>0</v>
      </c>
      <c r="E206" s="5" t="s">
        <v>212</v>
      </c>
      <c r="F206" s="5" t="s">
        <v>215</v>
      </c>
    </row>
    <row r="207" spans="1:6" x14ac:dyDescent="0.25">
      <c r="A207" s="5">
        <v>204</v>
      </c>
      <c r="B207" s="5" t="s">
        <v>219</v>
      </c>
      <c r="C207" s="5">
        <v>0</v>
      </c>
      <c r="D207" s="5">
        <v>0</v>
      </c>
      <c r="E207" s="5" t="s">
        <v>212</v>
      </c>
      <c r="F207" s="5" t="s">
        <v>215</v>
      </c>
    </row>
    <row r="208" spans="1:6" x14ac:dyDescent="0.25">
      <c r="A208" s="5">
        <v>205</v>
      </c>
      <c r="B208" s="5" t="s">
        <v>219</v>
      </c>
      <c r="C208" s="5">
        <v>0</v>
      </c>
      <c r="D208" s="5">
        <v>0</v>
      </c>
      <c r="E208" s="5" t="s">
        <v>212</v>
      </c>
      <c r="F208" s="5" t="s">
        <v>215</v>
      </c>
    </row>
    <row r="209" spans="1:6" x14ac:dyDescent="0.25">
      <c r="A209" s="5">
        <v>206</v>
      </c>
      <c r="B209" s="5" t="s">
        <v>219</v>
      </c>
      <c r="C209" s="5">
        <v>0</v>
      </c>
      <c r="D209" s="5">
        <v>0</v>
      </c>
      <c r="E209" s="5" t="s">
        <v>212</v>
      </c>
      <c r="F209" s="5" t="s">
        <v>215</v>
      </c>
    </row>
    <row r="210" spans="1:6" x14ac:dyDescent="0.25">
      <c r="A210" s="5">
        <v>207</v>
      </c>
      <c r="B210" s="5" t="s">
        <v>219</v>
      </c>
      <c r="C210" s="5">
        <v>0</v>
      </c>
      <c r="D210" s="5">
        <v>0</v>
      </c>
      <c r="E210" s="5" t="s">
        <v>212</v>
      </c>
      <c r="F210" s="5" t="s">
        <v>215</v>
      </c>
    </row>
    <row r="211" spans="1:6" x14ac:dyDescent="0.25">
      <c r="A211" s="5">
        <v>208</v>
      </c>
      <c r="B211" s="5" t="s">
        <v>219</v>
      </c>
      <c r="C211" s="5">
        <v>0</v>
      </c>
      <c r="D211" s="5">
        <v>0</v>
      </c>
      <c r="E211" s="5" t="s">
        <v>212</v>
      </c>
      <c r="F211" s="5" t="s">
        <v>215</v>
      </c>
    </row>
    <row r="212" spans="1:6" x14ac:dyDescent="0.25">
      <c r="A212" s="5">
        <v>209</v>
      </c>
      <c r="B212" s="5" t="s">
        <v>219</v>
      </c>
      <c r="C212" s="5">
        <v>0</v>
      </c>
      <c r="D212" s="5">
        <v>0</v>
      </c>
      <c r="E212" s="5" t="s">
        <v>212</v>
      </c>
      <c r="F212" s="5" t="s">
        <v>215</v>
      </c>
    </row>
    <row r="213" spans="1:6" x14ac:dyDescent="0.25">
      <c r="A213" s="5">
        <v>210</v>
      </c>
      <c r="B213" s="5" t="s">
        <v>219</v>
      </c>
      <c r="C213" s="5">
        <v>0</v>
      </c>
      <c r="D213" s="5">
        <v>0</v>
      </c>
      <c r="E213" s="5" t="s">
        <v>212</v>
      </c>
      <c r="F213" s="5" t="s">
        <v>215</v>
      </c>
    </row>
    <row r="214" spans="1:6" x14ac:dyDescent="0.25">
      <c r="A214" s="5">
        <v>211</v>
      </c>
      <c r="B214" s="5" t="s">
        <v>219</v>
      </c>
      <c r="C214" s="5">
        <v>0</v>
      </c>
      <c r="D214" s="5">
        <v>0</v>
      </c>
      <c r="E214" s="5" t="s">
        <v>212</v>
      </c>
      <c r="F214" s="5" t="s">
        <v>215</v>
      </c>
    </row>
    <row r="215" spans="1:6" x14ac:dyDescent="0.25">
      <c r="A215" s="5">
        <v>212</v>
      </c>
      <c r="B215" s="5" t="s">
        <v>219</v>
      </c>
      <c r="C215" s="5">
        <v>0</v>
      </c>
      <c r="D215" s="5">
        <v>0</v>
      </c>
      <c r="E215" s="5" t="s">
        <v>212</v>
      </c>
      <c r="F215" s="5" t="s">
        <v>215</v>
      </c>
    </row>
    <row r="216" spans="1:6" x14ac:dyDescent="0.25">
      <c r="A216" s="5">
        <v>213</v>
      </c>
      <c r="B216" s="5" t="s">
        <v>219</v>
      </c>
      <c r="C216" s="5">
        <v>0</v>
      </c>
      <c r="D216" s="5">
        <v>0</v>
      </c>
      <c r="E216" s="5" t="s">
        <v>212</v>
      </c>
      <c r="F216" s="5" t="s">
        <v>215</v>
      </c>
    </row>
    <row r="217" spans="1:6" x14ac:dyDescent="0.25">
      <c r="A217" s="5">
        <v>214</v>
      </c>
      <c r="B217" s="5" t="s">
        <v>219</v>
      </c>
      <c r="C217" s="5">
        <v>0</v>
      </c>
      <c r="D217" s="5">
        <v>0</v>
      </c>
      <c r="E217" s="5" t="s">
        <v>212</v>
      </c>
      <c r="F217" s="5" t="s">
        <v>215</v>
      </c>
    </row>
    <row r="218" spans="1:6" x14ac:dyDescent="0.25">
      <c r="A218" s="5">
        <v>215</v>
      </c>
      <c r="B218" s="5" t="s">
        <v>219</v>
      </c>
      <c r="C218" s="5">
        <v>0</v>
      </c>
      <c r="D218" s="5">
        <v>0</v>
      </c>
      <c r="E218" s="5" t="s">
        <v>212</v>
      </c>
      <c r="F218" s="5" t="s">
        <v>215</v>
      </c>
    </row>
    <row r="219" spans="1:6" x14ac:dyDescent="0.25">
      <c r="A219" s="5">
        <v>216</v>
      </c>
      <c r="B219" s="5" t="s">
        <v>219</v>
      </c>
      <c r="C219" s="5">
        <v>0</v>
      </c>
      <c r="D219" s="5">
        <v>0</v>
      </c>
      <c r="E219" s="5" t="s">
        <v>212</v>
      </c>
      <c r="F219" s="5" t="s">
        <v>215</v>
      </c>
    </row>
    <row r="220" spans="1:6" x14ac:dyDescent="0.25">
      <c r="A220" s="5">
        <v>217</v>
      </c>
      <c r="B220" s="5" t="s">
        <v>219</v>
      </c>
      <c r="C220" s="5">
        <v>0</v>
      </c>
      <c r="D220" s="5">
        <v>0</v>
      </c>
      <c r="E220" s="5" t="s">
        <v>212</v>
      </c>
      <c r="F220" s="5" t="s">
        <v>215</v>
      </c>
    </row>
    <row r="221" spans="1:6" x14ac:dyDescent="0.25">
      <c r="A221" s="5">
        <v>218</v>
      </c>
      <c r="B221" s="5" t="s">
        <v>219</v>
      </c>
      <c r="C221" s="5">
        <v>0</v>
      </c>
      <c r="D221" s="5">
        <v>0</v>
      </c>
      <c r="E221" s="5" t="s">
        <v>212</v>
      </c>
      <c r="F221" s="5" t="s">
        <v>215</v>
      </c>
    </row>
    <row r="222" spans="1:6" x14ac:dyDescent="0.25">
      <c r="A222" s="5">
        <v>219</v>
      </c>
      <c r="B222" s="5" t="s">
        <v>219</v>
      </c>
      <c r="C222" s="5">
        <v>0</v>
      </c>
      <c r="D222" s="5">
        <v>0</v>
      </c>
      <c r="E222" s="5" t="s">
        <v>212</v>
      </c>
      <c r="F222" s="5" t="s">
        <v>215</v>
      </c>
    </row>
    <row r="223" spans="1:6" x14ac:dyDescent="0.25">
      <c r="A223" s="5">
        <v>220</v>
      </c>
      <c r="B223" s="5" t="s">
        <v>219</v>
      </c>
      <c r="C223" s="5">
        <v>0</v>
      </c>
      <c r="D223" s="5">
        <v>0</v>
      </c>
      <c r="E223" s="5" t="s">
        <v>212</v>
      </c>
      <c r="F223" s="5" t="s">
        <v>215</v>
      </c>
    </row>
    <row r="224" spans="1:6" x14ac:dyDescent="0.25">
      <c r="A224" s="5">
        <v>221</v>
      </c>
      <c r="B224" s="5" t="s">
        <v>219</v>
      </c>
      <c r="C224" s="5">
        <v>0</v>
      </c>
      <c r="D224" s="5">
        <v>0</v>
      </c>
      <c r="E224" s="5" t="s">
        <v>212</v>
      </c>
      <c r="F224" s="5" t="s">
        <v>215</v>
      </c>
    </row>
    <row r="225" spans="1:6" x14ac:dyDescent="0.25">
      <c r="A225" s="5">
        <v>222</v>
      </c>
      <c r="B225" s="5" t="s">
        <v>219</v>
      </c>
      <c r="C225" s="5">
        <v>0</v>
      </c>
      <c r="D225" s="5">
        <v>0</v>
      </c>
      <c r="E225" s="5" t="s">
        <v>212</v>
      </c>
      <c r="F225" s="5" t="s">
        <v>215</v>
      </c>
    </row>
    <row r="226" spans="1:6" x14ac:dyDescent="0.25">
      <c r="A226" s="5">
        <v>223</v>
      </c>
      <c r="B226" s="5" t="s">
        <v>219</v>
      </c>
      <c r="C226" s="5">
        <v>0</v>
      </c>
      <c r="D226" s="5">
        <v>0</v>
      </c>
      <c r="E226" s="5" t="s">
        <v>212</v>
      </c>
      <c r="F226" s="5" t="s">
        <v>215</v>
      </c>
    </row>
    <row r="227" spans="1:6" x14ac:dyDescent="0.25">
      <c r="A227" s="5">
        <v>224</v>
      </c>
      <c r="B227" s="5" t="s">
        <v>219</v>
      </c>
      <c r="C227" s="5">
        <v>0</v>
      </c>
      <c r="D227" s="5">
        <v>0</v>
      </c>
      <c r="E227" s="5" t="s">
        <v>212</v>
      </c>
      <c r="F227" s="5" t="s">
        <v>215</v>
      </c>
    </row>
    <row r="228" spans="1:6" x14ac:dyDescent="0.25">
      <c r="A228" s="5">
        <v>225</v>
      </c>
      <c r="B228" s="5" t="s">
        <v>219</v>
      </c>
      <c r="C228" s="5">
        <v>0</v>
      </c>
      <c r="D228" s="5">
        <v>0</v>
      </c>
      <c r="E228" s="5" t="s">
        <v>212</v>
      </c>
      <c r="F228" s="5" t="s">
        <v>215</v>
      </c>
    </row>
    <row r="229" spans="1:6" x14ac:dyDescent="0.25">
      <c r="A229" s="5">
        <v>226</v>
      </c>
      <c r="B229" s="5" t="s">
        <v>219</v>
      </c>
      <c r="C229" s="5">
        <v>0</v>
      </c>
      <c r="D229" s="5">
        <v>0</v>
      </c>
      <c r="E229" s="5" t="s">
        <v>212</v>
      </c>
      <c r="F229" s="5" t="s">
        <v>215</v>
      </c>
    </row>
    <row r="230" spans="1:6" x14ac:dyDescent="0.25">
      <c r="A230" s="5">
        <v>227</v>
      </c>
      <c r="B230" s="5" t="s">
        <v>795</v>
      </c>
      <c r="C230" s="5">
        <v>0</v>
      </c>
      <c r="D230" s="5">
        <v>0</v>
      </c>
      <c r="E230" s="5" t="s">
        <v>212</v>
      </c>
      <c r="F230" s="5" t="s">
        <v>215</v>
      </c>
    </row>
    <row r="231" spans="1:6" x14ac:dyDescent="0.25">
      <c r="A231" s="5">
        <v>228</v>
      </c>
      <c r="B231" s="5" t="s">
        <v>795</v>
      </c>
      <c r="C231" s="5">
        <v>0</v>
      </c>
      <c r="D231" s="5">
        <v>0</v>
      </c>
      <c r="E231" s="5" t="s">
        <v>212</v>
      </c>
      <c r="F231" s="5" t="s">
        <v>215</v>
      </c>
    </row>
    <row r="232" spans="1:6" x14ac:dyDescent="0.25">
      <c r="A232" s="5">
        <v>229</v>
      </c>
      <c r="B232" s="5" t="s">
        <v>795</v>
      </c>
      <c r="C232" s="5">
        <v>0</v>
      </c>
      <c r="D232" s="5">
        <v>0</v>
      </c>
      <c r="E232" s="5" t="s">
        <v>212</v>
      </c>
      <c r="F232" s="5" t="s">
        <v>215</v>
      </c>
    </row>
    <row r="233" spans="1:6" x14ac:dyDescent="0.25">
      <c r="A233" s="5">
        <v>230</v>
      </c>
      <c r="B233" s="5" t="s">
        <v>795</v>
      </c>
      <c r="C233" s="5">
        <v>0</v>
      </c>
      <c r="D233" s="5">
        <v>0</v>
      </c>
      <c r="E233" s="5" t="s">
        <v>212</v>
      </c>
      <c r="F233" s="5" t="s">
        <v>215</v>
      </c>
    </row>
    <row r="234" spans="1:6" x14ac:dyDescent="0.25">
      <c r="A234" s="5">
        <v>231</v>
      </c>
      <c r="B234" s="5" t="s">
        <v>795</v>
      </c>
      <c r="C234" s="5">
        <v>0</v>
      </c>
      <c r="D234" s="5">
        <v>0</v>
      </c>
      <c r="E234" s="5" t="s">
        <v>212</v>
      </c>
      <c r="F234" s="5" t="s">
        <v>215</v>
      </c>
    </row>
    <row r="235" spans="1:6" x14ac:dyDescent="0.25">
      <c r="A235" s="5">
        <v>232</v>
      </c>
      <c r="B235" s="5" t="s">
        <v>795</v>
      </c>
      <c r="C235" s="5">
        <v>0</v>
      </c>
      <c r="D235" s="5">
        <v>0</v>
      </c>
      <c r="E235" s="5" t="s">
        <v>212</v>
      </c>
      <c r="F235" s="5" t="s">
        <v>215</v>
      </c>
    </row>
    <row r="236" spans="1:6" x14ac:dyDescent="0.25">
      <c r="A236" s="5">
        <v>233</v>
      </c>
      <c r="B236" s="5" t="s">
        <v>795</v>
      </c>
      <c r="C236" s="5">
        <v>0</v>
      </c>
      <c r="D236" s="5">
        <v>0</v>
      </c>
      <c r="E236" s="5" t="s">
        <v>212</v>
      </c>
      <c r="F236" s="5" t="s">
        <v>215</v>
      </c>
    </row>
    <row r="237" spans="1:6" x14ac:dyDescent="0.25">
      <c r="A237" s="5">
        <v>234</v>
      </c>
      <c r="B237" s="5" t="s">
        <v>795</v>
      </c>
      <c r="C237" s="5">
        <v>0</v>
      </c>
      <c r="D237" s="5">
        <v>0</v>
      </c>
      <c r="E237" s="5" t="s">
        <v>212</v>
      </c>
      <c r="F237" s="5" t="s">
        <v>215</v>
      </c>
    </row>
    <row r="238" spans="1:6" x14ac:dyDescent="0.25">
      <c r="A238" s="5">
        <v>235</v>
      </c>
      <c r="B238" s="5" t="s">
        <v>795</v>
      </c>
      <c r="C238" s="5">
        <v>0</v>
      </c>
      <c r="D238" s="5">
        <v>0</v>
      </c>
      <c r="E238" s="5" t="s">
        <v>212</v>
      </c>
      <c r="F238" s="5" t="s">
        <v>215</v>
      </c>
    </row>
    <row r="239" spans="1:6" x14ac:dyDescent="0.25">
      <c r="A239" s="5">
        <v>236</v>
      </c>
      <c r="B239" s="5" t="s">
        <v>795</v>
      </c>
      <c r="C239" s="5">
        <v>0</v>
      </c>
      <c r="D239" s="5">
        <v>0</v>
      </c>
      <c r="E239" s="5" t="s">
        <v>212</v>
      </c>
      <c r="F239" s="5" t="s">
        <v>215</v>
      </c>
    </row>
    <row r="240" spans="1:6" x14ac:dyDescent="0.25">
      <c r="A240" s="5">
        <v>237</v>
      </c>
      <c r="B240" s="5" t="s">
        <v>795</v>
      </c>
      <c r="C240" s="5">
        <v>0</v>
      </c>
      <c r="D240" s="5">
        <v>0</v>
      </c>
      <c r="E240" s="5" t="s">
        <v>212</v>
      </c>
      <c r="F240"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0"/>
  <sheetViews>
    <sheetView topLeftCell="A3" workbookViewId="0">
      <selection activeCell="A4" sqref="A4"/>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795</v>
      </c>
      <c r="C230" s="4">
        <v>0</v>
      </c>
      <c r="D230" s="5">
        <v>0</v>
      </c>
      <c r="E230" s="5" t="s">
        <v>212</v>
      </c>
      <c r="F230" s="5" t="s">
        <v>215</v>
      </c>
    </row>
    <row r="231" spans="1:6" x14ac:dyDescent="0.25">
      <c r="A231" s="5">
        <v>228</v>
      </c>
      <c r="B231" s="5" t="s">
        <v>795</v>
      </c>
      <c r="C231" s="4">
        <v>0</v>
      </c>
      <c r="D231" s="5">
        <v>0</v>
      </c>
      <c r="E231" s="5" t="s">
        <v>212</v>
      </c>
      <c r="F231" s="5" t="s">
        <v>215</v>
      </c>
    </row>
    <row r="232" spans="1:6" x14ac:dyDescent="0.25">
      <c r="A232" s="5">
        <v>229</v>
      </c>
      <c r="B232" s="5" t="s">
        <v>795</v>
      </c>
      <c r="C232" s="4">
        <v>0</v>
      </c>
      <c r="D232" s="5">
        <v>0</v>
      </c>
      <c r="E232" s="5" t="s">
        <v>212</v>
      </c>
      <c r="F232" s="5" t="s">
        <v>215</v>
      </c>
    </row>
    <row r="233" spans="1:6" x14ac:dyDescent="0.25">
      <c r="A233" s="5">
        <v>230</v>
      </c>
      <c r="B233" s="5" t="s">
        <v>795</v>
      </c>
      <c r="C233" s="4">
        <v>0</v>
      </c>
      <c r="D233" s="5">
        <v>0</v>
      </c>
      <c r="E233" s="5" t="s">
        <v>212</v>
      </c>
      <c r="F233" s="5" t="s">
        <v>215</v>
      </c>
    </row>
    <row r="234" spans="1:6" x14ac:dyDescent="0.25">
      <c r="A234" s="5">
        <v>231</v>
      </c>
      <c r="B234" s="5" t="s">
        <v>795</v>
      </c>
      <c r="C234" s="4">
        <v>0</v>
      </c>
      <c r="D234" s="5">
        <v>0</v>
      </c>
      <c r="E234" s="5" t="s">
        <v>212</v>
      </c>
      <c r="F234" s="5" t="s">
        <v>215</v>
      </c>
    </row>
    <row r="235" spans="1:6" x14ac:dyDescent="0.25">
      <c r="A235" s="5">
        <v>232</v>
      </c>
      <c r="B235" s="5" t="s">
        <v>795</v>
      </c>
      <c r="C235" s="4">
        <v>0</v>
      </c>
      <c r="D235" s="5">
        <v>0</v>
      </c>
      <c r="E235" s="5" t="s">
        <v>212</v>
      </c>
      <c r="F235" s="5" t="s">
        <v>215</v>
      </c>
    </row>
    <row r="236" spans="1:6" x14ac:dyDescent="0.25">
      <c r="A236" s="5">
        <v>233</v>
      </c>
      <c r="B236" s="5" t="s">
        <v>795</v>
      </c>
      <c r="C236" s="4">
        <v>0</v>
      </c>
      <c r="D236" s="5">
        <v>0</v>
      </c>
      <c r="E236" s="5" t="s">
        <v>212</v>
      </c>
      <c r="F236" s="5" t="s">
        <v>215</v>
      </c>
    </row>
    <row r="237" spans="1:6" x14ac:dyDescent="0.25">
      <c r="A237" s="5">
        <v>234</v>
      </c>
      <c r="B237" s="5" t="s">
        <v>795</v>
      </c>
      <c r="C237" s="4">
        <v>0</v>
      </c>
      <c r="D237" s="5">
        <v>0</v>
      </c>
      <c r="E237" s="5" t="s">
        <v>212</v>
      </c>
      <c r="F237" s="5" t="s">
        <v>215</v>
      </c>
    </row>
    <row r="238" spans="1:6" x14ac:dyDescent="0.25">
      <c r="A238" s="5">
        <v>235</v>
      </c>
      <c r="B238" s="5" t="s">
        <v>795</v>
      </c>
      <c r="C238" s="4">
        <v>0</v>
      </c>
      <c r="D238" s="5">
        <v>0</v>
      </c>
      <c r="E238" s="5" t="s">
        <v>212</v>
      </c>
      <c r="F238" s="5" t="s">
        <v>215</v>
      </c>
    </row>
    <row r="239" spans="1:6" x14ac:dyDescent="0.25">
      <c r="A239" s="5">
        <v>236</v>
      </c>
      <c r="B239" s="5" t="s">
        <v>795</v>
      </c>
      <c r="C239" s="4">
        <v>0</v>
      </c>
      <c r="D239" s="5">
        <v>0</v>
      </c>
      <c r="E239" s="5" t="s">
        <v>212</v>
      </c>
      <c r="F239" s="5" t="s">
        <v>215</v>
      </c>
    </row>
    <row r="240" spans="1:6" x14ac:dyDescent="0.25">
      <c r="A240" s="5">
        <v>237</v>
      </c>
      <c r="B240" s="5" t="s">
        <v>795</v>
      </c>
      <c r="C240" s="4">
        <v>0</v>
      </c>
      <c r="D240" s="5">
        <v>0</v>
      </c>
      <c r="E240" s="5" t="s">
        <v>212</v>
      </c>
      <c r="F240"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2026-07-03T23:37:05Z</dcterms:modified>
</cp:coreProperties>
</file>